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egfzp1.sharepoint.com/Freigegebene Dokumente/QM ÖGfZP/"/>
    </mc:Choice>
  </mc:AlternateContent>
  <xr:revisionPtr revIDLastSave="1" documentId="8_{26818EEE-943F-45F0-8785-DA4622510930}" xr6:coauthVersionLast="47" xr6:coauthVersionMax="47" xr10:uidLastSave="{483F79ED-BB79-41E9-AC0D-243FE8ACE051}"/>
  <workbookProtection workbookAlgorithmName="SHA-512" workbookHashValue="x2V0FRHKxYgg5cuEB9X5TaTyU9yMWYNbtq2ICieYS69vRcFilIgir0AS/Csd+fveH/CbTc+LpurmWJR0xfeUhw==" workbookSaltValue="8WDgSfRPUv0RyT+oooivMw==" workbookSpinCount="100000" lockStructure="1"/>
  <bookViews>
    <workbookView xWindow="-28910" yWindow="-110" windowWidth="29020" windowHeight="15820" tabRatio="889" xr2:uid="{02B209E6-230C-4CF7-9193-6C5C7800BA61}"/>
  </bookViews>
  <sheets>
    <sheet name="Rezertifizierung Stufe 3" sheetId="15" r:id="rId1"/>
    <sheet name="Ergebnisblatt Stufe 3-R" sheetId="16" r:id="rId2"/>
  </sheets>
  <externalReferences>
    <externalReference r:id="rId3"/>
  </externalReferences>
  <definedNames>
    <definedName name="_xlnm.Print_Area" localSheetId="1">'Ergebnisblatt Stufe 3-R'!$A$1:$M$23</definedName>
    <definedName name="_xlnm.Print_Area" localSheetId="0">'Rezertifizierung Stufe 3'!$A$1:$G$73</definedName>
    <definedName name="_xlnm.Print_Titles" localSheetId="0">'Rezertifizierung Stufe 3'!$6:$6</definedName>
    <definedName name="Ern_3" localSheetId="0">_xlfn.IFS(#REF!="1. Durchführung von ZfP-Tätigkeiten",#REF!,#REF!&lt;&gt;"1. Durchführung von ZfP-Tätigkeiten",#REF!)</definedName>
    <definedName name="_xlnm.Criteria">'[1]Kreative Liste'!$B$2:$B$19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" i="16" l="1"/>
  <c r="C3" i="16"/>
  <c r="L4" i="16" s="1"/>
  <c r="L9" i="16" s="1"/>
  <c r="C2" i="16"/>
  <c r="C1" i="16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7" i="15"/>
  <c r="L10" i="16" l="1"/>
  <c r="L15" i="16"/>
  <c r="L8" i="16"/>
  <c r="L12" i="16"/>
  <c r="L7" i="16"/>
  <c r="L17" i="16"/>
  <c r="L16" i="16"/>
  <c r="L11" i="16"/>
  <c r="L18" i="16"/>
  <c r="L14" i="16"/>
  <c r="L19" i="16"/>
  <c r="K4" i="16"/>
  <c r="H4" i="16"/>
  <c r="H19" i="16" s="1"/>
  <c r="I4" i="16"/>
  <c r="J4" i="16"/>
  <c r="J8" i="16" s="1"/>
  <c r="L6" i="16" l="1"/>
  <c r="K14" i="16"/>
  <c r="K8" i="16"/>
  <c r="H10" i="16"/>
  <c r="I18" i="16"/>
  <c r="I17" i="16"/>
  <c r="I11" i="16"/>
  <c r="I16" i="16"/>
  <c r="I10" i="16"/>
  <c r="I14" i="16"/>
  <c r="I19" i="16"/>
  <c r="I12" i="16"/>
  <c r="I9" i="16"/>
  <c r="I8" i="16"/>
  <c r="I15" i="16"/>
  <c r="H17" i="16"/>
  <c r="H11" i="16"/>
  <c r="H18" i="16"/>
  <c r="H16" i="16"/>
  <c r="J11" i="16"/>
  <c r="J18" i="16"/>
  <c r="J17" i="16"/>
  <c r="J16" i="16"/>
  <c r="J10" i="16"/>
  <c r="J14" i="16"/>
  <c r="J19" i="16"/>
  <c r="J9" i="16"/>
  <c r="J15" i="16"/>
  <c r="K17" i="16"/>
  <c r="K11" i="16"/>
  <c r="K18" i="16"/>
  <c r="K16" i="16"/>
  <c r="K19" i="16"/>
  <c r="K9" i="16"/>
  <c r="K12" i="16"/>
  <c r="K15" i="16"/>
  <c r="K10" i="16"/>
  <c r="H8" i="16"/>
  <c r="J7" i="16"/>
  <c r="J6" i="16" s="1"/>
  <c r="H7" i="16"/>
  <c r="H14" i="16"/>
  <c r="I7" i="16"/>
  <c r="J12" i="16"/>
  <c r="H12" i="16"/>
  <c r="H15" i="16"/>
  <c r="H9" i="16"/>
  <c r="K7" i="16"/>
  <c r="K6" i="16" s="1"/>
  <c r="M14" i="16" l="1"/>
  <c r="I6" i="16"/>
  <c r="H6" i="16"/>
  <c r="M16" i="16"/>
  <c r="M15" i="16"/>
  <c r="M11" i="16"/>
  <c r="M18" i="16"/>
  <c r="M12" i="16"/>
  <c r="M9" i="16"/>
  <c r="M19" i="16"/>
  <c r="M10" i="16"/>
  <c r="M17" i="16"/>
  <c r="M20" i="16" l="1"/>
  <c r="M6" i="16"/>
  <c r="M13" i="16" s="1"/>
  <c r="M21" i="16" l="1"/>
  <c r="B22" i="16" s="1"/>
  <c r="B21" i="16" l="1"/>
</calcChain>
</file>

<file path=xl/sharedStrings.xml><?xml version="1.0" encoding="utf-8"?>
<sst xmlns="http://schemas.openxmlformats.org/spreadsheetml/2006/main" count="84" uniqueCount="70">
  <si>
    <t>Tätigkeiten Teil B</t>
  </si>
  <si>
    <t>Tätigkeiten Teil A</t>
  </si>
  <si>
    <t>Name:</t>
  </si>
  <si>
    <t>Summe</t>
  </si>
  <si>
    <t>Prüfverfahren:</t>
  </si>
  <si>
    <t>Bestätigung Zertifizierungsstelle:</t>
  </si>
  <si>
    <t>Punkte</t>
  </si>
  <si>
    <t>pro</t>
  </si>
  <si>
    <t>Tag</t>
  </si>
  <si>
    <t>Woche</t>
  </si>
  <si>
    <t>Präsentation</t>
  </si>
  <si>
    <t>Mitgliedschaft</t>
  </si>
  <si>
    <t>Zertifikat gültig bis [TT.MM.JJJJ]:</t>
  </si>
  <si>
    <t>Datum:</t>
  </si>
  <si>
    <t>Zertifizierungsjahr</t>
  </si>
  <si>
    <t>Einheit</t>
  </si>
  <si>
    <t>Anzahl</t>
  </si>
  <si>
    <t>Nr.</t>
  </si>
  <si>
    <t xml:space="preserve">Gesamtergebnis: </t>
  </si>
  <si>
    <t>Zertifikat gültig bis:</t>
  </si>
  <si>
    <t>Tätigkeit (siehe Anmerkungen)</t>
  </si>
  <si>
    <t>Bestätigung für die Richtigkeit der Angaben durch den Arbeitgeber:</t>
  </si>
  <si>
    <t>1. Durchführung von ZfP-Tätigkeiten</t>
  </si>
  <si>
    <t>4. Durchführung einer praktischen oder theoretischen Schulung in dem betreffenden ZfP-Verfahren</t>
  </si>
  <si>
    <t>5. Teilnahme an ZfP-Forschungstätigkeit oder ZfP-Ingenieurstätigkeit</t>
  </si>
  <si>
    <t>6. Teilnahme an ZfP-bezogenen Fachseminaren/Facharbeiten</t>
  </si>
  <si>
    <t>7. Präsentation von ZfP-bezogenen Fachseminaren/Facharbeiten</t>
  </si>
  <si>
    <t>8. Mitgliedschaft in einer ZfP- oder ZfP-verwandten Gesellschaft</t>
  </si>
  <si>
    <t>9. Fachliche Aufsicht und Betreuung von ZfP-Personal/Trainee in dem betreffenden Verfahren</t>
  </si>
  <si>
    <t>10. Teilnahme oder Vorsitz in Normungsausschüssen und technischen Komitees</t>
  </si>
  <si>
    <t>11. Übernahme einer ZfP-bezogenen Funktion innerhalb einer Zertifizierungsstelle</t>
  </si>
  <si>
    <t>Komitee</t>
  </si>
  <si>
    <t>Tätigkeit</t>
  </si>
  <si>
    <t>Betreuter</t>
  </si>
  <si>
    <t>Firma:</t>
  </si>
  <si>
    <r>
      <t xml:space="preserve">Zur Validierung der Angaben fordert die Zertifizierungsstelle stichprobenartig angeführte Nachweise an. Validierungen der Angaben direkt im Unternehmen sind kostenpflichtig. Können nicht alle Nachweise gemäß Tabelle erbracht werden, führt dies zum </t>
    </r>
    <r>
      <rPr>
        <b/>
        <sz val="11"/>
        <color theme="1"/>
        <rFont val="Calibri"/>
        <family val="2"/>
        <scheme val="minor"/>
      </rPr>
      <t>Entzug der Zertifizierung</t>
    </r>
    <r>
      <rPr>
        <sz val="11"/>
        <color theme="1"/>
        <rFont val="Calibri"/>
        <family val="2"/>
        <scheme val="minor"/>
      </rPr>
      <t xml:space="preserve"> und zu weiteren kostenpflichtigen Überprüfungen.</t>
    </r>
  </si>
  <si>
    <t>Prüfbericht</t>
  </si>
  <si>
    <t>Prüftätigkeit</t>
  </si>
  <si>
    <t>--</t>
  </si>
  <si>
    <t>2. Abschluss einer theoretischen Schulung in dem Verfahren</t>
  </si>
  <si>
    <t>3. Abschluss einer praktischen Schulung in dem Verfahren</t>
  </si>
  <si>
    <t>Tag/Bericht</t>
  </si>
  <si>
    <t>2/1</t>
  </si>
  <si>
    <t>2 Punkte pro Tag
1 Punkt pro Prüfbericht</t>
  </si>
  <si>
    <t>1.a Durchführung von ZfP-Tätigkeiten | Prüfberichte</t>
  </si>
  <si>
    <t>1.b Durchführung von ZfP-Tätigkeiten | Arbeitstätigkeit</t>
  </si>
  <si>
    <t>1 Punkt pro Prüfbericht</t>
  </si>
  <si>
    <t>2 Punkte pro Tag</t>
  </si>
  <si>
    <t>1 Punkt pro Tag</t>
  </si>
  <si>
    <t>1 Punkt pro Woche</t>
  </si>
  <si>
    <t>1 Punkt pro Präsentation</t>
  </si>
  <si>
    <t>1 Punkt pro Mitgliedschaft</t>
  </si>
  <si>
    <t>2 Punkte pro betreuter Person</t>
  </si>
  <si>
    <t>1 Punkt pro Komitee</t>
  </si>
  <si>
    <t>2 Punkte pro Tätigkeit</t>
  </si>
  <si>
    <t>Bezeichnung der Nachweise</t>
  </si>
  <si>
    <r>
      <t xml:space="preserve">In der Auflistung sind </t>
    </r>
    <r>
      <rPr>
        <b/>
        <sz val="11"/>
        <color theme="1"/>
        <rFont val="Calibri"/>
        <family val="2"/>
        <scheme val="minor"/>
      </rPr>
      <t>pro Jahr</t>
    </r>
    <r>
      <rPr>
        <sz val="11"/>
        <color theme="1"/>
        <rFont val="Calibri"/>
        <family val="2"/>
        <scheme val="minor"/>
      </rPr>
      <t xml:space="preserve"> der Tätigkeit unter der Kategorie '1. Durchführung von ZfP-Tätigkiten' </t>
    </r>
    <r>
      <rPr>
        <b/>
        <sz val="11"/>
        <color theme="1"/>
        <rFont val="Calibri"/>
        <family val="2"/>
        <scheme val="minor"/>
      </rPr>
      <t>fünf detaillierte, verifizierbare Prüfberichte</t>
    </r>
    <r>
      <rPr>
        <sz val="11"/>
        <color theme="1"/>
        <rFont val="Calibri"/>
        <family val="2"/>
        <scheme val="minor"/>
      </rPr>
      <t xml:space="preserve"> und der </t>
    </r>
    <r>
      <rPr>
        <b/>
        <sz val="11"/>
        <color theme="1"/>
        <rFont val="Calibri"/>
        <family val="2"/>
        <scheme val="minor"/>
      </rPr>
      <t xml:space="preserve">Nachweis von fünf Tagen aktiver Prüftätigkeit </t>
    </r>
    <r>
      <rPr>
        <sz val="11"/>
        <color theme="1"/>
        <rFont val="Calibri"/>
        <family val="2"/>
        <scheme val="minor"/>
      </rPr>
      <t>in Form einer Bestätigung durch eine zertifizierte Person/Referee anzugeben.</t>
    </r>
  </si>
  <si>
    <t>Punkte | Jahr 1</t>
  </si>
  <si>
    <t>Punkte | Jahr 2</t>
  </si>
  <si>
    <t>Punkte | Jahr 3</t>
  </si>
  <si>
    <t>Punkte | Jahr 4</t>
  </si>
  <si>
    <t>Punkte | Jahr 5</t>
  </si>
  <si>
    <t>max. Pkt./Tätigkeit</t>
  </si>
  <si>
    <t>max. Pkt./Jahr</t>
  </si>
  <si>
    <t>Ergebnis:</t>
  </si>
  <si>
    <t xml:space="preserve">     Tätigkeiten Teil A und B</t>
  </si>
  <si>
    <t xml:space="preserve">Teilergebnis Tätigkeiten Teil A (mind. 50, max. 70 Punkte): </t>
  </si>
  <si>
    <t xml:space="preserve">Teilergebnis Tätigkeiten Teil B (mind. 30, max. 50 Punkte): </t>
  </si>
  <si>
    <t>Bestätigung der Arbeitstätigkeiten unter Punkt 'Durchführung von ZfP-Tätigkeiten' durch eine andere zertifizierte Person/Referee.</t>
  </si>
  <si>
    <t>Zertifizierungsnummer (letzter Teil der Zertifikatsnummer);
bei Fremdzertifikaten ist eine Zertifikatskopie beizulegen.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</si>
</sst>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"/>
    <numFmt numFmtId="165" formatCode="mm/yyyy"/>
  </numFmts>
  <fonts count="2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 tint="0.499984740745262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7" fillId="0" borderId="0" xfId="0" applyFont="1" applyAlignment="1">
      <alignment horizontal="right"/>
    </xf>
    <xf numFmtId="0" fontId="10" fillId="0" borderId="0" xfId="0" applyFont="1"/>
    <xf numFmtId="0" fontId="0" fillId="0" borderId="0" xfId="0" quotePrefix="1"/>
    <xf numFmtId="1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" fontId="6" fillId="0" borderId="0" xfId="0" quotePrefix="1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" fontId="6" fillId="2" borderId="3" xfId="0" quotePrefix="1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12" fillId="0" borderId="0" xfId="0" applyFont="1" applyAlignment="1">
      <alignment horizontal="right"/>
    </xf>
    <xf numFmtId="0" fontId="0" fillId="0" borderId="0" xfId="0" applyAlignment="1">
      <alignment horizontal="center" textRotation="90"/>
    </xf>
    <xf numFmtId="0" fontId="0" fillId="0" borderId="7" xfId="0" applyBorder="1" applyAlignment="1">
      <alignment horizontal="center" textRotation="90"/>
    </xf>
    <xf numFmtId="1" fontId="7" fillId="5" borderId="6" xfId="0" applyNumberFormat="1" applyFont="1" applyFill="1" applyBorder="1" applyAlignment="1">
      <alignment horizontal="right" vertical="center" indent="2"/>
    </xf>
    <xf numFmtId="1" fontId="7" fillId="5" borderId="3" xfId="0" applyNumberFormat="1" applyFont="1" applyFill="1" applyBorder="1" applyAlignment="1">
      <alignment horizontal="right" vertical="center" indent="2"/>
    </xf>
    <xf numFmtId="0" fontId="7" fillId="5" borderId="6" xfId="0" applyFont="1" applyFill="1" applyBorder="1" applyAlignment="1">
      <alignment horizontal="right" vertical="center" indent="2"/>
    </xf>
    <xf numFmtId="0" fontId="7" fillId="5" borderId="7" xfId="0" applyFont="1" applyFill="1" applyBorder="1" applyAlignment="1">
      <alignment horizontal="right" vertical="center" indent="2"/>
    </xf>
    <xf numFmtId="14" fontId="14" fillId="0" borderId="5" xfId="0" applyNumberFormat="1" applyFont="1" applyBorder="1" applyAlignment="1" applyProtection="1">
      <alignment horizontal="left"/>
      <protection locked="0"/>
    </xf>
    <xf numFmtId="1" fontId="14" fillId="0" borderId="5" xfId="0" applyNumberFormat="1" applyFont="1" applyBorder="1" applyAlignment="1" applyProtection="1">
      <alignment horizontal="center"/>
      <protection locked="0"/>
    </xf>
    <xf numFmtId="1" fontId="14" fillId="0" borderId="4" xfId="0" applyNumberFormat="1" applyFont="1" applyBorder="1" applyAlignment="1" applyProtection="1">
      <alignment horizontal="center"/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14" fontId="6" fillId="0" borderId="0" xfId="0" applyNumberFormat="1" applyFont="1" applyAlignment="1">
      <alignment horizontal="left"/>
    </xf>
    <xf numFmtId="14" fontId="17" fillId="0" borderId="0" xfId="0" applyNumberFormat="1" applyFont="1" applyAlignment="1">
      <alignment horizontal="left"/>
    </xf>
    <xf numFmtId="14" fontId="12" fillId="0" borderId="0" xfId="0" applyNumberFormat="1" applyFont="1"/>
    <xf numFmtId="14" fontId="13" fillId="3" borderId="1" xfId="0" applyNumberFormat="1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0" fontId="13" fillId="3" borderId="1" xfId="0" applyFont="1" applyFill="1" applyBorder="1"/>
    <xf numFmtId="0" fontId="17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wrapText="1"/>
    </xf>
    <xf numFmtId="1" fontId="2" fillId="4" borderId="5" xfId="0" quotePrefix="1" applyNumberFormat="1" applyFont="1" applyFill="1" applyBorder="1" applyAlignment="1">
      <alignment horizontal="center" vertical="center"/>
    </xf>
    <xf numFmtId="0" fontId="11" fillId="0" borderId="0" xfId="0" applyFont="1"/>
    <xf numFmtId="1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 wrapText="1"/>
    </xf>
    <xf numFmtId="0" fontId="0" fillId="0" borderId="8" xfId="0" applyBorder="1" applyProtection="1">
      <protection locked="0"/>
    </xf>
    <xf numFmtId="0" fontId="12" fillId="0" borderId="8" xfId="0" applyFont="1" applyBorder="1" applyAlignment="1" applyProtection="1">
      <alignment horizontal="right"/>
      <protection locked="0"/>
    </xf>
    <xf numFmtId="0" fontId="18" fillId="0" borderId="0" xfId="0" applyFont="1" applyAlignment="1">
      <alignment horizontal="right"/>
    </xf>
    <xf numFmtId="165" fontId="6" fillId="0" borderId="0" xfId="0" applyNumberFormat="1" applyFont="1" applyAlignment="1">
      <alignment horizontal="left"/>
    </xf>
    <xf numFmtId="16" fontId="12" fillId="0" borderId="3" xfId="0" quotePrefix="1" applyNumberFormat="1" applyFont="1" applyBorder="1" applyAlignment="1">
      <alignment horizontal="center" vertical="center"/>
    </xf>
    <xf numFmtId="1" fontId="20" fillId="2" borderId="3" xfId="0" quotePrefix="1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right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0" fillId="0" borderId="8" xfId="0" applyBorder="1"/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/>
    </xf>
    <xf numFmtId="1" fontId="22" fillId="4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 textRotation="90"/>
    </xf>
    <xf numFmtId="0" fontId="15" fillId="2" borderId="9" xfId="0" applyFont="1" applyFill="1" applyBorder="1" applyAlignment="1">
      <alignment horizontal="right" vertical="center"/>
    </xf>
    <xf numFmtId="1" fontId="16" fillId="5" borderId="9" xfId="0" applyNumberFormat="1" applyFont="1" applyFill="1" applyBorder="1" applyAlignment="1">
      <alignment horizontal="right" vertical="center" indent="2"/>
    </xf>
    <xf numFmtId="0" fontId="7" fillId="0" borderId="8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14" fontId="7" fillId="0" borderId="3" xfId="0" applyNumberFormat="1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14" fillId="0" borderId="5" xfId="0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1" fontId="0" fillId="0" borderId="8" xfId="0" applyNumberFormat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12" fillId="0" borderId="0" xfId="0" applyFont="1" applyAlignment="1">
      <alignment horizontal="left" wrapText="1"/>
    </xf>
    <xf numFmtId="0" fontId="7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3" xfId="0" applyFont="1" applyBorder="1" applyProtection="1">
      <protection locked="0"/>
    </xf>
    <xf numFmtId="0" fontId="12" fillId="0" borderId="3" xfId="0" applyFont="1" applyBorder="1" applyProtection="1">
      <protection locked="0"/>
    </xf>
    <xf numFmtId="14" fontId="6" fillId="0" borderId="3" xfId="0" applyNumberFormat="1" applyFont="1" applyBorder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textRotation="90"/>
    </xf>
    <xf numFmtId="0" fontId="24" fillId="0" borderId="10" xfId="0" applyFont="1" applyBorder="1" applyAlignment="1">
      <alignment vertical="top" wrapText="1"/>
    </xf>
    <xf numFmtId="0" fontId="23" fillId="0" borderId="9" xfId="0" applyFont="1" applyBorder="1" applyAlignment="1">
      <alignment wrapText="1"/>
    </xf>
    <xf numFmtId="0" fontId="24" fillId="0" borderId="9" xfId="0" applyFont="1" applyBorder="1"/>
    <xf numFmtId="0" fontId="0" fillId="0" borderId="0" xfId="0"/>
    <xf numFmtId="0" fontId="5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5" fillId="0" borderId="3" xfId="0" applyFont="1" applyBorder="1"/>
    <xf numFmtId="0" fontId="9" fillId="0" borderId="3" xfId="0" applyFont="1" applyBorder="1"/>
    <xf numFmtId="14" fontId="5" fillId="0" borderId="3" xfId="0" applyNumberFormat="1" applyFont="1" applyBorder="1" applyAlignment="1">
      <alignment horizontal="left"/>
    </xf>
    <xf numFmtId="0" fontId="0" fillId="0" borderId="0" xfId="0" applyAlignment="1">
      <alignment horizontal="center" vertical="center" textRotation="90"/>
    </xf>
  </cellXfs>
  <cellStyles count="1">
    <cellStyle name="Standard" xfId="0" builtinId="0"/>
  </cellStyles>
  <dxfs count="4"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ill>
        <patternFill>
          <bgColor rgb="FFFFE7E7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FF6565"/>
      <color rgb="FFFFE7E7"/>
      <color rgb="FFFFD9D9"/>
      <color rgb="FFF2F2F2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eigegebene%20Dokumente/QM%20&#214;GfZP_intern/QM_&#214;GfZP_Prozesse/Zertifizierung/Formulare%20FZ_/Kreative_Liste_NAS4179_Vorlage_Rev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  <sheetName val="Erneuerung | Stufe_1"/>
      <sheetName val="Kreative Liste"/>
      <sheetName val="Hilfe_Berechung"/>
    </sheetNames>
    <sheetDataSet>
      <sheetData sheetId="0"/>
      <sheetData sheetId="1"/>
      <sheetData sheetId="2">
        <row r="2">
          <cell r="B2" t="str">
            <v>Criteria</v>
          </cell>
        </row>
        <row r="3">
          <cell r="B3" t="str">
            <v>Sole Author</v>
          </cell>
        </row>
        <row r="4">
          <cell r="B4" t="str">
            <v>Co Autor</v>
          </cell>
        </row>
        <row r="5">
          <cell r="B5" t="str">
            <v>each standard /specification</v>
          </cell>
        </row>
        <row r="6">
          <cell r="B6" t="str">
            <v>Teilnahme (One day or one meeting)</v>
          </cell>
        </row>
        <row r="7">
          <cell r="B7" t="str">
            <v>Teilnahme (Two days)</v>
          </cell>
        </row>
        <row r="8">
          <cell r="B8" t="str">
            <v>Teilnahme (three or more days)</v>
          </cell>
        </row>
        <row r="9">
          <cell r="B9" t="str">
            <v>For each eight hours of instruction</v>
          </cell>
        </row>
        <row r="10">
          <cell r="B10" t="str">
            <v>for every eight hours of documented instruction</v>
          </cell>
        </row>
        <row r="11">
          <cell r="B11" t="str">
            <v>CEUs</v>
          </cell>
        </row>
        <row r="12">
          <cell r="B12" t="str">
            <v>for each method obtained</v>
          </cell>
        </row>
        <row r="13">
          <cell r="B13" t="str">
            <v>Prüfungsbeauftragter (for each examination session)</v>
          </cell>
        </row>
        <row r="14">
          <cell r="B14" t="str">
            <v>ZfP bezogene Veröffentlichungen (for each published paper)</v>
          </cell>
        </row>
        <row r="15">
          <cell r="B15" t="str">
            <v>ZfP Beiträge (for each documented contribution)</v>
          </cell>
        </row>
        <row r="16">
          <cell r="B16" t="str">
            <v>Teilnahme ZfP relevante Studien</v>
          </cell>
        </row>
        <row r="17">
          <cell r="B17" t="str">
            <v>Leistung Stufe 3 Prüfer (single written testament by employer)</v>
          </cell>
        </row>
        <row r="18">
          <cell r="B18" t="str">
            <v>Fachausstellung (for each show attended)</v>
          </cell>
        </row>
        <row r="19">
          <cell r="B19" t="str">
            <v>externe ZfP Audits (for each external audit conducted)</v>
          </cell>
        </row>
      </sheetData>
      <sheetData sheetId="3">
        <row r="2">
          <cell r="B2" t="str">
            <v>Auswahl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3D803-2334-4B53-8D5F-E5348364139F}">
  <sheetPr>
    <pageSetUpPr fitToPage="1"/>
  </sheetPr>
  <dimension ref="A1:S73"/>
  <sheetViews>
    <sheetView showGridLines="0" showRowColHeaders="0" tabSelected="1" zoomScale="85" zoomScaleNormal="85" workbookViewId="0">
      <selection activeCell="E1" sqref="E1:G1"/>
    </sheetView>
  </sheetViews>
  <sheetFormatPr baseColWidth="10" defaultColWidth="0" defaultRowHeight="14.5" zeroHeight="1" x14ac:dyDescent="0.35"/>
  <cols>
    <col min="1" max="1" width="4" customWidth="1"/>
    <col min="2" max="2" width="28" customWidth="1"/>
    <col min="3" max="3" width="15.54296875" style="71" customWidth="1"/>
    <col min="4" max="4" width="7.54296875" style="51" bestFit="1" customWidth="1"/>
    <col min="5" max="5" width="47.26953125" customWidth="1"/>
    <col min="6" max="6" width="50.453125" style="52" customWidth="1"/>
    <col min="7" max="7" width="13.26953125" customWidth="1"/>
    <col min="8" max="19" width="0" hidden="1" customWidth="1"/>
    <col min="20" max="16384" width="10.81640625" hidden="1"/>
  </cols>
  <sheetData>
    <row r="1" spans="1:19" ht="25" customHeight="1" x14ac:dyDescent="0.35">
      <c r="B1" s="37" t="s">
        <v>2</v>
      </c>
      <c r="C1" s="69"/>
      <c r="D1" s="38"/>
      <c r="E1" s="87"/>
      <c r="F1" s="87"/>
      <c r="G1" s="87"/>
      <c r="H1" s="1"/>
      <c r="I1" s="39" t="s">
        <v>36</v>
      </c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5" customHeight="1" x14ac:dyDescent="0.35">
      <c r="B2" s="37" t="s">
        <v>34</v>
      </c>
      <c r="C2" s="69"/>
      <c r="D2" s="38"/>
      <c r="E2" s="87"/>
      <c r="F2" s="87"/>
      <c r="G2" s="87"/>
      <c r="H2" s="1"/>
      <c r="I2" s="39" t="s">
        <v>37</v>
      </c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5" customHeight="1" x14ac:dyDescent="0.35">
      <c r="B3" s="37" t="s">
        <v>4</v>
      </c>
      <c r="C3" s="69"/>
      <c r="D3" s="38"/>
      <c r="E3" s="88"/>
      <c r="F3" s="88"/>
      <c r="G3" s="89"/>
      <c r="H3" s="1"/>
      <c r="I3" s="40" t="s">
        <v>38</v>
      </c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5" customHeight="1" x14ac:dyDescent="0.35">
      <c r="B4" s="37" t="s">
        <v>12</v>
      </c>
      <c r="C4" s="69"/>
      <c r="D4" s="38"/>
      <c r="E4" s="90"/>
      <c r="F4" s="90"/>
      <c r="G4" s="9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9" customHeight="1" x14ac:dyDescent="0.35">
      <c r="B5" s="37"/>
      <c r="C5" s="69"/>
      <c r="D5" s="38"/>
      <c r="E5" s="41"/>
      <c r="F5" s="42"/>
      <c r="G5" s="4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6" thickBot="1" x14ac:dyDescent="0.4">
      <c r="A6" s="44" t="s">
        <v>17</v>
      </c>
      <c r="B6" s="44" t="s">
        <v>14</v>
      </c>
      <c r="C6" s="44" t="s">
        <v>15</v>
      </c>
      <c r="D6" s="45" t="s">
        <v>16</v>
      </c>
      <c r="E6" s="46" t="s">
        <v>55</v>
      </c>
      <c r="F6" s="47" t="s">
        <v>20</v>
      </c>
      <c r="G6" s="48" t="s">
        <v>6</v>
      </c>
    </row>
    <row r="7" spans="1:19" ht="30" customHeight="1" x14ac:dyDescent="0.35">
      <c r="A7">
        <v>1</v>
      </c>
      <c r="B7" s="31"/>
      <c r="C7" s="70" t="str">
        <f>IF(F7="","",VLOOKUP(F:F,'Ergebnisblatt Stufe 3-R'!$B$6:$E$19,4,FALSE))</f>
        <v/>
      </c>
      <c r="D7" s="32"/>
      <c r="E7" s="80"/>
      <c r="F7" s="36"/>
      <c r="G7" s="49" t="str">
        <f>IF(OR(B7="",F7=""),"",IF(_xlfn.IFNA(VLOOKUP(F:F,'Ergebnisblatt Stufe 3-R'!$B$6:$E$19,3,FALSE),""),VLOOKUP(F:F,'Ergebnisblatt Stufe 3-R'!$B$6:$E$19,3,FALSE)*D7))</f>
        <v/>
      </c>
    </row>
    <row r="8" spans="1:19" ht="30" customHeight="1" x14ac:dyDescent="0.35">
      <c r="A8">
        <v>2</v>
      </c>
      <c r="B8" s="31"/>
      <c r="C8" s="70" t="str">
        <f>IF(F8="","",VLOOKUP(F:F,'Ergebnisblatt Stufe 3-R'!$B$6:$E$19,4,FALSE))</f>
        <v/>
      </c>
      <c r="D8" s="33"/>
      <c r="E8" s="80"/>
      <c r="F8" s="36"/>
      <c r="G8" s="49" t="str">
        <f>IF(OR(B8="",F8=""),"",IF(_xlfn.IFNA(VLOOKUP(F:F,'Ergebnisblatt Stufe 3-R'!$B$6:$E$19,3,FALSE),""),VLOOKUP(F:F,'Ergebnisblatt Stufe 3-R'!$B$6:$E$19,3,FALSE)*D8))</f>
        <v/>
      </c>
    </row>
    <row r="9" spans="1:19" ht="30" customHeight="1" x14ac:dyDescent="0.35">
      <c r="A9">
        <v>3</v>
      </c>
      <c r="B9" s="31"/>
      <c r="C9" s="70" t="str">
        <f>IF(F9="","",VLOOKUP(F:F,'Ergebnisblatt Stufe 3-R'!$B$6:$E$19,4,FALSE))</f>
        <v/>
      </c>
      <c r="D9" s="33"/>
      <c r="E9" s="80"/>
      <c r="F9" s="36"/>
      <c r="G9" s="49" t="str">
        <f>IF(OR(B9="",F9=""),"",IF(_xlfn.IFNA(VLOOKUP(F:F,'Ergebnisblatt Stufe 3-R'!$B$6:$E$19,3,FALSE),""),VLOOKUP(F:F,'Ergebnisblatt Stufe 3-R'!$B$6:$E$19,3,FALSE)*D9))</f>
        <v/>
      </c>
    </row>
    <row r="10" spans="1:19" ht="30" customHeight="1" x14ac:dyDescent="0.35">
      <c r="A10">
        <v>4</v>
      </c>
      <c r="B10" s="31"/>
      <c r="C10" s="70" t="str">
        <f>IF(F10="","",VLOOKUP(F:F,'Ergebnisblatt Stufe 3-R'!$B$6:$E$19,4,FALSE))</f>
        <v/>
      </c>
      <c r="D10" s="33"/>
      <c r="E10" s="80"/>
      <c r="F10" s="36"/>
      <c r="G10" s="49" t="str">
        <f>IF(OR(B10="",F10=""),"",IF(_xlfn.IFNA(VLOOKUP(F:F,'Ergebnisblatt Stufe 3-R'!$B$6:$E$19,3,FALSE),""),VLOOKUP(F:F,'Ergebnisblatt Stufe 3-R'!$B$6:$E$19,3,FALSE)*D10))</f>
        <v/>
      </c>
    </row>
    <row r="11" spans="1:19" ht="30" customHeight="1" x14ac:dyDescent="0.35">
      <c r="A11">
        <v>5</v>
      </c>
      <c r="B11" s="31"/>
      <c r="C11" s="70" t="str">
        <f>IF(F11="","",VLOOKUP(F:F,'Ergebnisblatt Stufe 3-R'!$B$6:$E$19,4,FALSE))</f>
        <v/>
      </c>
      <c r="D11" s="33"/>
      <c r="E11" s="80"/>
      <c r="F11" s="36"/>
      <c r="G11" s="49" t="str">
        <f>IF(OR(B11="",F11=""),"",IF(_xlfn.IFNA(VLOOKUP(F:F,'Ergebnisblatt Stufe 3-R'!$B$6:$E$19,3,FALSE),""),VLOOKUP(F:F,'Ergebnisblatt Stufe 3-R'!$B$6:$E$19,3,FALSE)*D11))</f>
        <v/>
      </c>
    </row>
    <row r="12" spans="1:19" ht="30" customHeight="1" x14ac:dyDescent="0.35">
      <c r="A12">
        <v>6</v>
      </c>
      <c r="B12" s="31"/>
      <c r="C12" s="70" t="str">
        <f>IF(F12="","",VLOOKUP(F:F,'Ergebnisblatt Stufe 3-R'!$B$6:$E$19,4,FALSE))</f>
        <v/>
      </c>
      <c r="D12" s="33"/>
      <c r="E12" s="80"/>
      <c r="F12" s="36"/>
      <c r="G12" s="49" t="str">
        <f>IF(OR(B12="",F12=""),"",IF(_xlfn.IFNA(VLOOKUP(F:F,'Ergebnisblatt Stufe 3-R'!$B$6:$E$19,3,FALSE),""),VLOOKUP(F:F,'Ergebnisblatt Stufe 3-R'!$B$6:$E$19,3,FALSE)*D12))</f>
        <v/>
      </c>
    </row>
    <row r="13" spans="1:19" ht="30" customHeight="1" x14ac:dyDescent="0.35">
      <c r="A13">
        <v>7</v>
      </c>
      <c r="B13" s="31"/>
      <c r="C13" s="70" t="str">
        <f>IF(F13="","",VLOOKUP(F:F,'Ergebnisblatt Stufe 3-R'!$B$6:$E$19,4,FALSE))</f>
        <v/>
      </c>
      <c r="D13" s="33"/>
      <c r="E13" s="80"/>
      <c r="F13" s="36"/>
      <c r="G13" s="49" t="str">
        <f>IF(OR(B13="",F13=""),"",IF(_xlfn.IFNA(VLOOKUP(F:F,'Ergebnisblatt Stufe 3-R'!$B$6:$E$19,3,FALSE),""),VLOOKUP(F:F,'Ergebnisblatt Stufe 3-R'!$B$6:$E$19,3,FALSE)*D13))</f>
        <v/>
      </c>
    </row>
    <row r="14" spans="1:19" ht="30" customHeight="1" x14ac:dyDescent="0.35">
      <c r="A14">
        <v>8</v>
      </c>
      <c r="B14" s="31"/>
      <c r="C14" s="70" t="str">
        <f>IF(F14="","",VLOOKUP(F:F,'Ergebnisblatt Stufe 3-R'!$B$6:$E$19,4,FALSE))</f>
        <v/>
      </c>
      <c r="D14" s="33"/>
      <c r="E14" s="80"/>
      <c r="F14" s="36"/>
      <c r="G14" s="49" t="str">
        <f>IF(OR(B14="",F14=""),"",IF(_xlfn.IFNA(VLOOKUP(F:F,'Ergebnisblatt Stufe 3-R'!$B$6:$E$19,3,FALSE),""),VLOOKUP(F:F,'Ergebnisblatt Stufe 3-R'!$B$6:$E$19,3,FALSE)*D14))</f>
        <v/>
      </c>
    </row>
    <row r="15" spans="1:19" ht="30" customHeight="1" x14ac:dyDescent="0.35">
      <c r="A15">
        <v>9</v>
      </c>
      <c r="B15" s="31"/>
      <c r="C15" s="70" t="str">
        <f>IF(F15="","",VLOOKUP(F:F,'Ergebnisblatt Stufe 3-R'!$B$6:$E$19,4,FALSE))</f>
        <v/>
      </c>
      <c r="D15" s="33"/>
      <c r="E15" s="80"/>
      <c r="F15" s="36"/>
      <c r="G15" s="49" t="str">
        <f>IF(OR(B15="",F15=""),"",IF(_xlfn.IFNA(VLOOKUP(F:F,'Ergebnisblatt Stufe 3-R'!$B$6:$E$19,3,FALSE),""),VLOOKUP(F:F,'Ergebnisblatt Stufe 3-R'!$B$6:$E$19,3,FALSE)*D15))</f>
        <v/>
      </c>
    </row>
    <row r="16" spans="1:19" s="50" customFormat="1" ht="30" customHeight="1" x14ac:dyDescent="0.35">
      <c r="A16">
        <v>10</v>
      </c>
      <c r="B16" s="31"/>
      <c r="C16" s="70" t="str">
        <f>IF(F16="","",VLOOKUP(F:F,'Ergebnisblatt Stufe 3-R'!$B$6:$E$19,4,FALSE))</f>
        <v/>
      </c>
      <c r="D16" s="34"/>
      <c r="E16" s="80"/>
      <c r="F16" s="36"/>
      <c r="G16" s="49" t="str">
        <f>IF(OR(B16="",F16=""),"",IF(_xlfn.IFNA(VLOOKUP(F:F,'Ergebnisblatt Stufe 3-R'!$B$6:$E$19,3,FALSE),""),VLOOKUP(F:F,'Ergebnisblatt Stufe 3-R'!$B$6:$E$19,3,FALSE)*D16))</f>
        <v/>
      </c>
    </row>
    <row r="17" spans="1:7" ht="30" customHeight="1" x14ac:dyDescent="0.35">
      <c r="A17">
        <v>11</v>
      </c>
      <c r="B17" s="31"/>
      <c r="C17" s="70" t="str">
        <f>IF(F17="","",VLOOKUP(F:F,'Ergebnisblatt Stufe 3-R'!$B$6:$E$19,4,FALSE))</f>
        <v/>
      </c>
      <c r="D17" s="33"/>
      <c r="E17" s="35"/>
      <c r="F17" s="36"/>
      <c r="G17" s="49" t="str">
        <f>IF(OR(B17="",F17=""),"",IF(_xlfn.IFNA(VLOOKUP(F:F,'Ergebnisblatt Stufe 3-R'!$B$6:$E$19,3,FALSE),""),VLOOKUP(F:F,'Ergebnisblatt Stufe 3-R'!$B$6:$E$19,3,FALSE)*D17))</f>
        <v/>
      </c>
    </row>
    <row r="18" spans="1:7" ht="30" customHeight="1" x14ac:dyDescent="0.35">
      <c r="A18">
        <v>12</v>
      </c>
      <c r="B18" s="31"/>
      <c r="C18" s="70" t="str">
        <f>IF(F18="","",VLOOKUP(F:F,'Ergebnisblatt Stufe 3-R'!$B$6:$E$19,4,FALSE))</f>
        <v/>
      </c>
      <c r="D18" s="33"/>
      <c r="E18" s="35"/>
      <c r="F18" s="36"/>
      <c r="G18" s="49" t="str">
        <f>IF(OR(B18="",F18=""),"",IF(_xlfn.IFNA(VLOOKUP(F:F,'Ergebnisblatt Stufe 3-R'!$B$6:$E$19,3,FALSE),""),VLOOKUP(F:F,'Ergebnisblatt Stufe 3-R'!$B$6:$E$19,3,FALSE)*D18))</f>
        <v/>
      </c>
    </row>
    <row r="19" spans="1:7" ht="30" customHeight="1" x14ac:dyDescent="0.35">
      <c r="A19">
        <v>13</v>
      </c>
      <c r="B19" s="31"/>
      <c r="C19" s="70" t="str">
        <f>IF(F19="","",VLOOKUP(F:F,'Ergebnisblatt Stufe 3-R'!$B$6:$E$19,4,FALSE))</f>
        <v/>
      </c>
      <c r="D19" s="33"/>
      <c r="E19" s="35"/>
      <c r="F19" s="36"/>
      <c r="G19" s="49" t="str">
        <f>IF(OR(B19="",F19=""),"",IF(_xlfn.IFNA(VLOOKUP(F:F,'Ergebnisblatt Stufe 3-R'!$B$6:$E$19,3,FALSE),""),VLOOKUP(F:F,'Ergebnisblatt Stufe 3-R'!$B$6:$E$19,3,FALSE)*D19))</f>
        <v/>
      </c>
    </row>
    <row r="20" spans="1:7" ht="30" customHeight="1" x14ac:dyDescent="0.35">
      <c r="A20">
        <v>14</v>
      </c>
      <c r="B20" s="31"/>
      <c r="C20" s="70" t="str">
        <f>IF(F20="","",VLOOKUP(F:F,'Ergebnisblatt Stufe 3-R'!$B$6:$E$19,4,FALSE))</f>
        <v/>
      </c>
      <c r="D20" s="33"/>
      <c r="E20" s="35"/>
      <c r="F20" s="36"/>
      <c r="G20" s="49" t="str">
        <f>IF(OR(B20="",F20=""),"",IF(_xlfn.IFNA(VLOOKUP(F:F,'Ergebnisblatt Stufe 3-R'!$B$6:$E$19,3,FALSE),""),VLOOKUP(F:F,'Ergebnisblatt Stufe 3-R'!$B$6:$E$19,3,FALSE)*D20))</f>
        <v/>
      </c>
    </row>
    <row r="21" spans="1:7" ht="30" customHeight="1" x14ac:dyDescent="0.35">
      <c r="A21">
        <v>15</v>
      </c>
      <c r="B21" s="31"/>
      <c r="C21" s="70" t="str">
        <f>IF(F21="","",VLOOKUP(F:F,'Ergebnisblatt Stufe 3-R'!$B$6:$E$19,4,FALSE))</f>
        <v/>
      </c>
      <c r="D21" s="33"/>
      <c r="E21" s="35"/>
      <c r="F21" s="36"/>
      <c r="G21" s="49" t="str">
        <f>IF(OR(B21="",F21=""),"",IF(_xlfn.IFNA(VLOOKUP(F:F,'Ergebnisblatt Stufe 3-R'!$B$6:$E$19,3,FALSE),""),VLOOKUP(F:F,'Ergebnisblatt Stufe 3-R'!$B$6:$E$19,3,FALSE)*D21))</f>
        <v/>
      </c>
    </row>
    <row r="22" spans="1:7" ht="30" customHeight="1" x14ac:dyDescent="0.35">
      <c r="A22">
        <v>16</v>
      </c>
      <c r="B22" s="31"/>
      <c r="C22" s="70" t="str">
        <f>IF(F22="","",VLOOKUP(F:F,'Ergebnisblatt Stufe 3-R'!$B$6:$E$19,4,FALSE))</f>
        <v/>
      </c>
      <c r="D22" s="33"/>
      <c r="E22" s="35"/>
      <c r="F22" s="36"/>
      <c r="G22" s="49" t="str">
        <f>IF(OR(B22="",F22=""),"",IF(_xlfn.IFNA(VLOOKUP(F:F,'Ergebnisblatt Stufe 3-R'!$B$6:$E$19,3,FALSE),""),VLOOKUP(F:F,'Ergebnisblatt Stufe 3-R'!$B$6:$E$19,3,FALSE)*D22))</f>
        <v/>
      </c>
    </row>
    <row r="23" spans="1:7" ht="30" customHeight="1" x14ac:dyDescent="0.35">
      <c r="A23">
        <v>17</v>
      </c>
      <c r="B23" s="31"/>
      <c r="C23" s="70" t="str">
        <f>IF(F23="","",VLOOKUP(F:F,'Ergebnisblatt Stufe 3-R'!$B$6:$E$19,4,FALSE))</f>
        <v/>
      </c>
      <c r="D23" s="33"/>
      <c r="E23" s="35"/>
      <c r="F23" s="36"/>
      <c r="G23" s="49" t="str">
        <f>IF(OR(B23="",F23=""),"",IF(_xlfn.IFNA(VLOOKUP(F:F,'Ergebnisblatt Stufe 3-R'!$B$6:$E$19,3,FALSE),""),VLOOKUP(F:F,'Ergebnisblatt Stufe 3-R'!$B$6:$E$19,3,FALSE)*D23))</f>
        <v/>
      </c>
    </row>
    <row r="24" spans="1:7" ht="30" customHeight="1" x14ac:dyDescent="0.35">
      <c r="A24">
        <v>18</v>
      </c>
      <c r="B24" s="31"/>
      <c r="C24" s="70" t="str">
        <f>IF(F24="","",VLOOKUP(F:F,'Ergebnisblatt Stufe 3-R'!$B$6:$E$19,4,FALSE))</f>
        <v/>
      </c>
      <c r="D24" s="33"/>
      <c r="E24" s="35"/>
      <c r="F24" s="36"/>
      <c r="G24" s="49" t="str">
        <f>IF(OR(B24="",F24=""),"",IF(_xlfn.IFNA(VLOOKUP(F:F,'Ergebnisblatt Stufe 3-R'!$B$6:$E$19,3,FALSE),""),VLOOKUP(F:F,'Ergebnisblatt Stufe 3-R'!$B$6:$E$19,3,FALSE)*D24))</f>
        <v/>
      </c>
    </row>
    <row r="25" spans="1:7" ht="30" customHeight="1" x14ac:dyDescent="0.35">
      <c r="A25">
        <v>19</v>
      </c>
      <c r="B25" s="31"/>
      <c r="C25" s="70" t="str">
        <f>IF(F25="","",VLOOKUP(F:F,'Ergebnisblatt Stufe 3-R'!$B$6:$E$19,4,FALSE))</f>
        <v/>
      </c>
      <c r="D25" s="33"/>
      <c r="E25" s="35"/>
      <c r="F25" s="36"/>
      <c r="G25" s="49" t="str">
        <f>IF(OR(B25="",F25=""),"",IF(_xlfn.IFNA(VLOOKUP(F:F,'Ergebnisblatt Stufe 3-R'!$B$6:$E$19,3,FALSE),""),VLOOKUP(F:F,'Ergebnisblatt Stufe 3-R'!$B$6:$E$19,3,FALSE)*D25))</f>
        <v/>
      </c>
    </row>
    <row r="26" spans="1:7" ht="30" customHeight="1" x14ac:dyDescent="0.35">
      <c r="A26">
        <v>20</v>
      </c>
      <c r="B26" s="31"/>
      <c r="C26" s="70" t="str">
        <f>IF(F26="","",VLOOKUP(F:F,'Ergebnisblatt Stufe 3-R'!$B$6:$E$19,4,FALSE))</f>
        <v/>
      </c>
      <c r="D26" s="33"/>
      <c r="E26" s="35"/>
      <c r="F26" s="36"/>
      <c r="G26" s="49" t="str">
        <f>IF(OR(B26="",F26=""),"",IF(_xlfn.IFNA(VLOOKUP(F:F,'Ergebnisblatt Stufe 3-R'!$B$6:$E$19,3,FALSE),""),VLOOKUP(F:F,'Ergebnisblatt Stufe 3-R'!$B$6:$E$19,3,FALSE)*D26))</f>
        <v/>
      </c>
    </row>
    <row r="27" spans="1:7" ht="30" customHeight="1" x14ac:dyDescent="0.35">
      <c r="A27">
        <v>21</v>
      </c>
      <c r="B27" s="31"/>
      <c r="C27" s="70" t="str">
        <f>IF(F27="","",VLOOKUP(F:F,'Ergebnisblatt Stufe 3-R'!$B$6:$E$19,4,FALSE))</f>
        <v/>
      </c>
      <c r="D27" s="33"/>
      <c r="E27" s="35"/>
      <c r="F27" s="36"/>
      <c r="G27" s="49" t="str">
        <f>IF(OR(B27="",F27=""),"",IF(_xlfn.IFNA(VLOOKUP(F:F,'Ergebnisblatt Stufe 3-R'!$B$6:$E$19,3,FALSE),""),VLOOKUP(F:F,'Ergebnisblatt Stufe 3-R'!$B$6:$E$19,3,FALSE)*D27))</f>
        <v/>
      </c>
    </row>
    <row r="28" spans="1:7" ht="30" customHeight="1" x14ac:dyDescent="0.35">
      <c r="A28">
        <v>22</v>
      </c>
      <c r="B28" s="31"/>
      <c r="C28" s="70" t="str">
        <f>IF(F28="","",VLOOKUP(F:F,'Ergebnisblatt Stufe 3-R'!$B$6:$E$19,4,FALSE))</f>
        <v/>
      </c>
      <c r="D28" s="33"/>
      <c r="E28" s="35"/>
      <c r="F28" s="36"/>
      <c r="G28" s="49" t="str">
        <f>IF(OR(B28="",F28=""),"",IF(_xlfn.IFNA(VLOOKUP(F:F,'Ergebnisblatt Stufe 3-R'!$B$6:$E$19,3,FALSE),""),VLOOKUP(F:F,'Ergebnisblatt Stufe 3-R'!$B$6:$E$19,3,FALSE)*D28))</f>
        <v/>
      </c>
    </row>
    <row r="29" spans="1:7" ht="30" customHeight="1" x14ac:dyDescent="0.35">
      <c r="A29">
        <v>23</v>
      </c>
      <c r="B29" s="31"/>
      <c r="C29" s="70" t="str">
        <f>IF(F29="","",VLOOKUP(F:F,'Ergebnisblatt Stufe 3-R'!$B$6:$E$19,4,FALSE))</f>
        <v/>
      </c>
      <c r="D29" s="33"/>
      <c r="E29" s="35"/>
      <c r="F29" s="36"/>
      <c r="G29" s="49" t="str">
        <f>IF(OR(B29="",F29=""),"",IF(_xlfn.IFNA(VLOOKUP(F:F,'Ergebnisblatt Stufe 3-R'!$B$6:$E$19,3,FALSE),""),VLOOKUP(F:F,'Ergebnisblatt Stufe 3-R'!$B$6:$E$19,3,FALSE)*D29))</f>
        <v/>
      </c>
    </row>
    <row r="30" spans="1:7" ht="30" customHeight="1" x14ac:dyDescent="0.35">
      <c r="A30">
        <v>24</v>
      </c>
      <c r="B30" s="31"/>
      <c r="C30" s="70" t="str">
        <f>IF(F30="","",VLOOKUP(F:F,'Ergebnisblatt Stufe 3-R'!$B$6:$E$19,4,FALSE))</f>
        <v/>
      </c>
      <c r="D30" s="33"/>
      <c r="E30" s="35"/>
      <c r="F30" s="36"/>
      <c r="G30" s="49" t="str">
        <f>IF(OR(B30="",F30=""),"",IF(_xlfn.IFNA(VLOOKUP(F:F,'Ergebnisblatt Stufe 3-R'!$B$6:$E$19,3,FALSE),""),VLOOKUP(F:F,'Ergebnisblatt Stufe 3-R'!$B$6:$E$19,3,FALSE)*D30))</f>
        <v/>
      </c>
    </row>
    <row r="31" spans="1:7" ht="30" customHeight="1" x14ac:dyDescent="0.35">
      <c r="A31">
        <v>25</v>
      </c>
      <c r="B31" s="31"/>
      <c r="C31" s="70" t="str">
        <f>IF(F31="","",VLOOKUP(F:F,'Ergebnisblatt Stufe 3-R'!$B$6:$E$19,4,FALSE))</f>
        <v/>
      </c>
      <c r="D31" s="33"/>
      <c r="E31" s="35"/>
      <c r="F31" s="36"/>
      <c r="G31" s="49" t="str">
        <f>IF(OR(B31="",F31=""),"",IF(_xlfn.IFNA(VLOOKUP(F:F,'Ergebnisblatt Stufe 3-R'!$B$6:$E$19,3,FALSE),""),VLOOKUP(F:F,'Ergebnisblatt Stufe 3-R'!$B$6:$E$19,3,FALSE)*D31))</f>
        <v/>
      </c>
    </row>
    <row r="32" spans="1:7" ht="30" customHeight="1" x14ac:dyDescent="0.35">
      <c r="A32">
        <v>26</v>
      </c>
      <c r="B32" s="31"/>
      <c r="C32" s="70" t="str">
        <f>IF(F32="","",VLOOKUP(F:F,'Ergebnisblatt Stufe 3-R'!$B$6:$E$19,4,FALSE))</f>
        <v/>
      </c>
      <c r="D32" s="33"/>
      <c r="E32" s="35"/>
      <c r="F32" s="36"/>
      <c r="G32" s="49" t="str">
        <f>IF(OR(B32="",F32=""),"",IF(_xlfn.IFNA(VLOOKUP(F:F,'Ergebnisblatt Stufe 3-R'!$B$6:$E$19,3,FALSE),""),VLOOKUP(F:F,'Ergebnisblatt Stufe 3-R'!$B$6:$E$19,3,FALSE)*D32))</f>
        <v/>
      </c>
    </row>
    <row r="33" spans="1:7" ht="30" customHeight="1" x14ac:dyDescent="0.35">
      <c r="A33">
        <v>27</v>
      </c>
      <c r="B33" s="31"/>
      <c r="C33" s="70" t="str">
        <f>IF(F33="","",VLOOKUP(F:F,'Ergebnisblatt Stufe 3-R'!$B$6:$E$19,4,FALSE))</f>
        <v/>
      </c>
      <c r="D33" s="33"/>
      <c r="E33" s="35"/>
      <c r="F33" s="36"/>
      <c r="G33" s="49" t="str">
        <f>IF(OR(B33="",F33=""),"",IF(_xlfn.IFNA(VLOOKUP(F:F,'Ergebnisblatt Stufe 3-R'!$B$6:$E$19,3,FALSE),""),VLOOKUP(F:F,'Ergebnisblatt Stufe 3-R'!$B$6:$E$19,3,FALSE)*D33))</f>
        <v/>
      </c>
    </row>
    <row r="34" spans="1:7" ht="30" customHeight="1" x14ac:dyDescent="0.35">
      <c r="A34">
        <v>28</v>
      </c>
      <c r="B34" s="31"/>
      <c r="C34" s="70" t="str">
        <f>IF(F34="","",VLOOKUP(F:F,'Ergebnisblatt Stufe 3-R'!$B$6:$E$19,4,FALSE))</f>
        <v/>
      </c>
      <c r="D34" s="33"/>
      <c r="E34" s="35"/>
      <c r="F34" s="36"/>
      <c r="G34" s="49" t="str">
        <f>IF(OR(B34="",F34=""),"",IF(_xlfn.IFNA(VLOOKUP(F:F,'Ergebnisblatt Stufe 3-R'!$B$6:$E$19,3,FALSE),""),VLOOKUP(F:F,'Ergebnisblatt Stufe 3-R'!$B$6:$E$19,3,FALSE)*D34))</f>
        <v/>
      </c>
    </row>
    <row r="35" spans="1:7" ht="30" customHeight="1" x14ac:dyDescent="0.35">
      <c r="A35">
        <v>29</v>
      </c>
      <c r="B35" s="31"/>
      <c r="C35" s="70" t="str">
        <f>IF(F35="","",VLOOKUP(F:F,'Ergebnisblatt Stufe 3-R'!$B$6:$E$19,4,FALSE))</f>
        <v/>
      </c>
      <c r="D35" s="33"/>
      <c r="E35" s="35"/>
      <c r="F35" s="36"/>
      <c r="G35" s="49" t="str">
        <f>IF(OR(B35="",F35=""),"",IF(_xlfn.IFNA(VLOOKUP(F:F,'Ergebnisblatt Stufe 3-R'!$B$6:$E$19,3,FALSE),""),VLOOKUP(F:F,'Ergebnisblatt Stufe 3-R'!$B$6:$E$19,3,FALSE)*D35))</f>
        <v/>
      </c>
    </row>
    <row r="36" spans="1:7" ht="30" customHeight="1" x14ac:dyDescent="0.35">
      <c r="A36">
        <v>30</v>
      </c>
      <c r="B36" s="31"/>
      <c r="C36" s="70" t="str">
        <f>IF(F36="","",VLOOKUP(F:F,'Ergebnisblatt Stufe 3-R'!$B$6:$E$19,4,FALSE))</f>
        <v/>
      </c>
      <c r="D36" s="33"/>
      <c r="E36" s="35"/>
      <c r="F36" s="36"/>
      <c r="G36" s="49" t="str">
        <f>IF(OR(B36="",F36=""),"",IF(_xlfn.IFNA(VLOOKUP(F:F,'Ergebnisblatt Stufe 3-R'!$B$6:$E$19,3,FALSE),""),VLOOKUP(F:F,'Ergebnisblatt Stufe 3-R'!$B$6:$E$19,3,FALSE)*D36))</f>
        <v/>
      </c>
    </row>
    <row r="37" spans="1:7" ht="30" customHeight="1" x14ac:dyDescent="0.35">
      <c r="A37">
        <v>31</v>
      </c>
      <c r="B37" s="31"/>
      <c r="C37" s="70" t="str">
        <f>IF(F37="","",VLOOKUP(F:F,'Ergebnisblatt Stufe 3-R'!$B$6:$E$19,4,FALSE))</f>
        <v/>
      </c>
      <c r="D37" s="33"/>
      <c r="E37" s="35"/>
      <c r="F37" s="36"/>
      <c r="G37" s="49" t="str">
        <f>IF(OR(B37="",F37=""),"",IF(_xlfn.IFNA(VLOOKUP(F:F,'Ergebnisblatt Stufe 3-R'!$B$6:$E$19,3,FALSE),""),VLOOKUP(F:F,'Ergebnisblatt Stufe 3-R'!$B$6:$E$19,3,FALSE)*D37))</f>
        <v/>
      </c>
    </row>
    <row r="38" spans="1:7" ht="30" customHeight="1" x14ac:dyDescent="0.35">
      <c r="A38">
        <v>32</v>
      </c>
      <c r="B38" s="31"/>
      <c r="C38" s="70" t="str">
        <f>IF(F38="","",VLOOKUP(F:F,'Ergebnisblatt Stufe 3-R'!$B$6:$E$19,4,FALSE))</f>
        <v/>
      </c>
      <c r="D38" s="33"/>
      <c r="E38" s="35"/>
      <c r="F38" s="36"/>
      <c r="G38" s="49" t="str">
        <f>IF(OR(B38="",F38=""),"",IF(_xlfn.IFNA(VLOOKUP(F:F,'Ergebnisblatt Stufe 3-R'!$B$6:$E$19,3,FALSE),""),VLOOKUP(F:F,'Ergebnisblatt Stufe 3-R'!$B$6:$E$19,3,FALSE)*D38))</f>
        <v/>
      </c>
    </row>
    <row r="39" spans="1:7" ht="30" customHeight="1" x14ac:dyDescent="0.35">
      <c r="A39">
        <v>33</v>
      </c>
      <c r="B39" s="31"/>
      <c r="C39" s="70" t="str">
        <f>IF(F39="","",VLOOKUP(F:F,'Ergebnisblatt Stufe 3-R'!$B$6:$E$19,4,FALSE))</f>
        <v/>
      </c>
      <c r="D39" s="33"/>
      <c r="E39" s="35"/>
      <c r="F39" s="36"/>
      <c r="G39" s="49" t="str">
        <f>IF(OR(B39="",F39=""),"",IF(_xlfn.IFNA(VLOOKUP(F:F,'Ergebnisblatt Stufe 3-R'!$B$6:$E$19,3,FALSE),""),VLOOKUP(F:F,'Ergebnisblatt Stufe 3-R'!$B$6:$E$19,3,FALSE)*D39))</f>
        <v/>
      </c>
    </row>
    <row r="40" spans="1:7" ht="30" customHeight="1" x14ac:dyDescent="0.35">
      <c r="A40">
        <v>34</v>
      </c>
      <c r="B40" s="31"/>
      <c r="C40" s="70" t="str">
        <f>IF(F40="","",VLOOKUP(F:F,'Ergebnisblatt Stufe 3-R'!$B$6:$E$19,4,FALSE))</f>
        <v/>
      </c>
      <c r="D40" s="33"/>
      <c r="E40" s="35"/>
      <c r="F40" s="36"/>
      <c r="G40" s="49" t="str">
        <f>IF(OR(B40="",F40=""),"",IF(_xlfn.IFNA(VLOOKUP(F:F,'Ergebnisblatt Stufe 3-R'!$B$6:$E$19,3,FALSE),""),VLOOKUP(F:F,'Ergebnisblatt Stufe 3-R'!$B$6:$E$19,3,FALSE)*D40))</f>
        <v/>
      </c>
    </row>
    <row r="41" spans="1:7" ht="30" customHeight="1" x14ac:dyDescent="0.35">
      <c r="A41">
        <v>35</v>
      </c>
      <c r="B41" s="31"/>
      <c r="C41" s="70" t="str">
        <f>IF(F41="","",VLOOKUP(F:F,'Ergebnisblatt Stufe 3-R'!$B$6:$E$19,4,FALSE))</f>
        <v/>
      </c>
      <c r="D41" s="33"/>
      <c r="E41" s="35"/>
      <c r="F41" s="36"/>
      <c r="G41" s="49" t="str">
        <f>IF(OR(B41="",F41=""),"",IF(_xlfn.IFNA(VLOOKUP(F:F,'Ergebnisblatt Stufe 3-R'!$B$6:$E$19,3,FALSE),""),VLOOKUP(F:F,'Ergebnisblatt Stufe 3-R'!$B$6:$E$19,3,FALSE)*D41))</f>
        <v/>
      </c>
    </row>
    <row r="42" spans="1:7" ht="30" customHeight="1" x14ac:dyDescent="0.35">
      <c r="A42">
        <v>36</v>
      </c>
      <c r="B42" s="31"/>
      <c r="C42" s="70" t="str">
        <f>IF(F42="","",VLOOKUP(F:F,'Ergebnisblatt Stufe 3-R'!$B$6:$E$19,4,FALSE))</f>
        <v/>
      </c>
      <c r="D42" s="33"/>
      <c r="E42" s="35"/>
      <c r="F42" s="36"/>
      <c r="G42" s="49" t="str">
        <f>IF(OR(B42="",F42=""),"",IF(_xlfn.IFNA(VLOOKUP(F:F,'Ergebnisblatt Stufe 3-R'!$B$6:$E$19,3,FALSE),""),VLOOKUP(F:F,'Ergebnisblatt Stufe 3-R'!$B$6:$E$19,3,FALSE)*D42))</f>
        <v/>
      </c>
    </row>
    <row r="43" spans="1:7" ht="30" customHeight="1" x14ac:dyDescent="0.35">
      <c r="A43">
        <v>37</v>
      </c>
      <c r="B43" s="31"/>
      <c r="C43" s="70" t="str">
        <f>IF(F43="","",VLOOKUP(F:F,'Ergebnisblatt Stufe 3-R'!$B$6:$E$19,4,FALSE))</f>
        <v/>
      </c>
      <c r="D43" s="33"/>
      <c r="E43" s="35"/>
      <c r="F43" s="36"/>
      <c r="G43" s="49" t="str">
        <f>IF(OR(B43="",F43=""),"",IF(_xlfn.IFNA(VLOOKUP(F:F,'Ergebnisblatt Stufe 3-R'!$B$6:$E$19,3,FALSE),""),VLOOKUP(F:F,'Ergebnisblatt Stufe 3-R'!$B$6:$E$19,3,FALSE)*D43))</f>
        <v/>
      </c>
    </row>
    <row r="44" spans="1:7" ht="30" customHeight="1" x14ac:dyDescent="0.35">
      <c r="A44">
        <v>38</v>
      </c>
      <c r="B44" s="31"/>
      <c r="C44" s="70" t="str">
        <f>IF(F44="","",VLOOKUP(F:F,'Ergebnisblatt Stufe 3-R'!$B$6:$E$19,4,FALSE))</f>
        <v/>
      </c>
      <c r="D44" s="33"/>
      <c r="E44" s="35"/>
      <c r="F44" s="36"/>
      <c r="G44" s="49" t="str">
        <f>IF(OR(B44="",F44=""),"",IF(_xlfn.IFNA(VLOOKUP(F:F,'Ergebnisblatt Stufe 3-R'!$B$6:$E$19,3,FALSE),""),VLOOKUP(F:F,'Ergebnisblatt Stufe 3-R'!$B$6:$E$19,3,FALSE)*D44))</f>
        <v/>
      </c>
    </row>
    <row r="45" spans="1:7" ht="30" customHeight="1" x14ac:dyDescent="0.35">
      <c r="A45">
        <v>39</v>
      </c>
      <c r="B45" s="31"/>
      <c r="C45" s="70" t="str">
        <f>IF(F45="","",VLOOKUP(F:F,'Ergebnisblatt Stufe 3-R'!$B$6:$E$19,4,FALSE))</f>
        <v/>
      </c>
      <c r="D45" s="33"/>
      <c r="E45" s="35"/>
      <c r="F45" s="36"/>
      <c r="G45" s="49" t="str">
        <f>IF(OR(B45="",F45=""),"",IF(_xlfn.IFNA(VLOOKUP(F:F,'Ergebnisblatt Stufe 3-R'!$B$6:$E$19,3,FALSE),""),VLOOKUP(F:F,'Ergebnisblatt Stufe 3-R'!$B$6:$E$19,3,FALSE)*D45))</f>
        <v/>
      </c>
    </row>
    <row r="46" spans="1:7" ht="30" customHeight="1" x14ac:dyDescent="0.35">
      <c r="A46">
        <v>40</v>
      </c>
      <c r="B46" s="31"/>
      <c r="C46" s="70" t="str">
        <f>IF(F46="","",VLOOKUP(F:F,'Ergebnisblatt Stufe 3-R'!$B$6:$E$19,4,FALSE))</f>
        <v/>
      </c>
      <c r="D46" s="33"/>
      <c r="E46" s="35"/>
      <c r="F46" s="36"/>
      <c r="G46" s="49" t="str">
        <f>IF(OR(B46="",F46=""),"",IF(_xlfn.IFNA(VLOOKUP(F:F,'Ergebnisblatt Stufe 3-R'!$B$6:$E$19,3,FALSE),""),VLOOKUP(F:F,'Ergebnisblatt Stufe 3-R'!$B$6:$E$19,3,FALSE)*D46))</f>
        <v/>
      </c>
    </row>
    <row r="47" spans="1:7" ht="30" customHeight="1" x14ac:dyDescent="0.35">
      <c r="A47">
        <v>41</v>
      </c>
      <c r="B47" s="31"/>
      <c r="C47" s="70" t="str">
        <f>IF(F47="","",VLOOKUP(F:F,'Ergebnisblatt Stufe 3-R'!$B$6:$E$19,4,FALSE))</f>
        <v/>
      </c>
      <c r="D47" s="33"/>
      <c r="E47" s="35"/>
      <c r="F47" s="36"/>
      <c r="G47" s="49" t="str">
        <f>IF(OR(B47="",F47=""),"",IF(_xlfn.IFNA(VLOOKUP(F:F,'Ergebnisblatt Stufe 3-R'!$B$6:$E$19,3,FALSE),""),VLOOKUP(F:F,'Ergebnisblatt Stufe 3-R'!$B$6:$E$19,3,FALSE)*D47))</f>
        <v/>
      </c>
    </row>
    <row r="48" spans="1:7" ht="30" customHeight="1" x14ac:dyDescent="0.35">
      <c r="A48">
        <v>42</v>
      </c>
      <c r="B48" s="31"/>
      <c r="C48" s="70" t="str">
        <f>IF(F48="","",VLOOKUP(F:F,'Ergebnisblatt Stufe 3-R'!$B$6:$E$19,4,FALSE))</f>
        <v/>
      </c>
      <c r="D48" s="33"/>
      <c r="E48" s="35"/>
      <c r="F48" s="36"/>
      <c r="G48" s="49" t="str">
        <f>IF(OR(B48="",F48=""),"",IF(_xlfn.IFNA(VLOOKUP(F:F,'Ergebnisblatt Stufe 3-R'!$B$6:$E$19,3,FALSE),""),VLOOKUP(F:F,'Ergebnisblatt Stufe 3-R'!$B$6:$E$19,3,FALSE)*D48))</f>
        <v/>
      </c>
    </row>
    <row r="49" spans="1:7" ht="30" customHeight="1" x14ac:dyDescent="0.35">
      <c r="A49">
        <v>43</v>
      </c>
      <c r="B49" s="31"/>
      <c r="C49" s="70" t="str">
        <f>IF(F49="","",VLOOKUP(F:F,'Ergebnisblatt Stufe 3-R'!$B$6:$E$19,4,FALSE))</f>
        <v/>
      </c>
      <c r="D49" s="33"/>
      <c r="E49" s="35"/>
      <c r="F49" s="36"/>
      <c r="G49" s="49" t="str">
        <f>IF(OR(B49="",F49=""),"",IF(_xlfn.IFNA(VLOOKUP(F:F,'Ergebnisblatt Stufe 3-R'!$B$6:$E$19,3,FALSE),""),VLOOKUP(F:F,'Ergebnisblatt Stufe 3-R'!$B$6:$E$19,3,FALSE)*D49))</f>
        <v/>
      </c>
    </row>
    <row r="50" spans="1:7" ht="30" customHeight="1" x14ac:dyDescent="0.35">
      <c r="A50">
        <v>44</v>
      </c>
      <c r="B50" s="31"/>
      <c r="C50" s="70" t="str">
        <f>IF(F50="","",VLOOKUP(F:F,'Ergebnisblatt Stufe 3-R'!$B$6:$E$19,4,FALSE))</f>
        <v/>
      </c>
      <c r="D50" s="33"/>
      <c r="E50" s="35"/>
      <c r="F50" s="36"/>
      <c r="G50" s="49" t="str">
        <f>IF(OR(B50="",F50=""),"",IF(_xlfn.IFNA(VLOOKUP(F:F,'Ergebnisblatt Stufe 3-R'!$B$6:$E$19,3,FALSE),""),VLOOKUP(F:F,'Ergebnisblatt Stufe 3-R'!$B$6:$E$19,3,FALSE)*D50))</f>
        <v/>
      </c>
    </row>
    <row r="51" spans="1:7" ht="30" customHeight="1" x14ac:dyDescent="0.35">
      <c r="A51">
        <v>45</v>
      </c>
      <c r="B51" s="31"/>
      <c r="C51" s="70" t="str">
        <f>IF(F51="","",VLOOKUP(F:F,'Ergebnisblatt Stufe 3-R'!$B$6:$E$19,4,FALSE))</f>
        <v/>
      </c>
      <c r="D51" s="33"/>
      <c r="E51" s="35"/>
      <c r="F51" s="36"/>
      <c r="G51" s="49" t="str">
        <f>IF(OR(B51="",F51=""),"",IF(_xlfn.IFNA(VLOOKUP(F:F,'Ergebnisblatt Stufe 3-R'!$B$6:$E$19,3,FALSE),""),VLOOKUP(F:F,'Ergebnisblatt Stufe 3-R'!$B$6:$E$19,3,FALSE)*D51))</f>
        <v/>
      </c>
    </row>
    <row r="52" spans="1:7" ht="30" customHeight="1" x14ac:dyDescent="0.35">
      <c r="A52">
        <v>46</v>
      </c>
      <c r="B52" s="31"/>
      <c r="C52" s="70" t="str">
        <f>IF(F52="","",VLOOKUP(F:F,'Ergebnisblatt Stufe 3-R'!$B$6:$E$19,4,FALSE))</f>
        <v/>
      </c>
      <c r="D52" s="33"/>
      <c r="E52" s="35"/>
      <c r="F52" s="36"/>
      <c r="G52" s="49" t="str">
        <f>IF(OR(B52="",F52=""),"",IF(_xlfn.IFNA(VLOOKUP(F:F,'Ergebnisblatt Stufe 3-R'!$B$6:$E$19,3,FALSE),""),VLOOKUP(F:F,'Ergebnisblatt Stufe 3-R'!$B$6:$E$19,3,FALSE)*D52))</f>
        <v/>
      </c>
    </row>
    <row r="53" spans="1:7" ht="30" customHeight="1" x14ac:dyDescent="0.35">
      <c r="A53">
        <v>47</v>
      </c>
      <c r="B53" s="31"/>
      <c r="C53" s="70" t="str">
        <f>IF(F53="","",VLOOKUP(F:F,'Ergebnisblatt Stufe 3-R'!$B$6:$E$19,4,FALSE))</f>
        <v/>
      </c>
      <c r="D53" s="33"/>
      <c r="E53" s="35"/>
      <c r="F53" s="36"/>
      <c r="G53" s="49" t="str">
        <f>IF(OR(B53="",F53=""),"",IF(_xlfn.IFNA(VLOOKUP(F:F,'Ergebnisblatt Stufe 3-R'!$B$6:$E$19,3,FALSE),""),VLOOKUP(F:F,'Ergebnisblatt Stufe 3-R'!$B$6:$E$19,3,FALSE)*D53))</f>
        <v/>
      </c>
    </row>
    <row r="54" spans="1:7" ht="30" customHeight="1" x14ac:dyDescent="0.35">
      <c r="A54">
        <v>48</v>
      </c>
      <c r="B54" s="31"/>
      <c r="C54" s="70" t="str">
        <f>IF(F54="","",VLOOKUP(F:F,'Ergebnisblatt Stufe 3-R'!$B$6:$E$19,4,FALSE))</f>
        <v/>
      </c>
      <c r="D54" s="33"/>
      <c r="E54" s="35"/>
      <c r="F54" s="36"/>
      <c r="G54" s="49" t="str">
        <f>IF(OR(B54="",F54=""),"",IF(_xlfn.IFNA(VLOOKUP(F:F,'Ergebnisblatt Stufe 3-R'!$B$6:$E$19,3,FALSE),""),VLOOKUP(F:F,'Ergebnisblatt Stufe 3-R'!$B$6:$E$19,3,FALSE)*D54))</f>
        <v/>
      </c>
    </row>
    <row r="55" spans="1:7" ht="30" customHeight="1" x14ac:dyDescent="0.35">
      <c r="A55">
        <v>49</v>
      </c>
      <c r="B55" s="31"/>
      <c r="C55" s="70" t="str">
        <f>IF(F55="","",VLOOKUP(F:F,'Ergebnisblatt Stufe 3-R'!$B$6:$E$19,4,FALSE))</f>
        <v/>
      </c>
      <c r="D55" s="33"/>
      <c r="E55" s="35"/>
      <c r="F55" s="36"/>
      <c r="G55" s="49" t="str">
        <f>IF(OR(B55="",F55=""),"",IF(_xlfn.IFNA(VLOOKUP(F:F,'Ergebnisblatt Stufe 3-R'!$B$6:$E$19,3,FALSE),""),VLOOKUP(F:F,'Ergebnisblatt Stufe 3-R'!$B$6:$E$19,3,FALSE)*D55))</f>
        <v/>
      </c>
    </row>
    <row r="56" spans="1:7" ht="30" customHeight="1" x14ac:dyDescent="0.35">
      <c r="A56">
        <v>50</v>
      </c>
      <c r="B56" s="31"/>
      <c r="C56" s="70" t="str">
        <f>IF(F56="","",VLOOKUP(F:F,'Ergebnisblatt Stufe 3-R'!$B$6:$E$19,4,FALSE))</f>
        <v/>
      </c>
      <c r="D56" s="33"/>
      <c r="E56" s="35"/>
      <c r="F56" s="36"/>
      <c r="G56" s="49" t="str">
        <f>IF(OR(B56="",F56=""),"",IF(_xlfn.IFNA(VLOOKUP(F:F,'Ergebnisblatt Stufe 3-R'!$B$6:$E$19,3,FALSE),""),VLOOKUP(F:F,'Ergebnisblatt Stufe 3-R'!$B$6:$E$19,3,FALSE)*D56))</f>
        <v/>
      </c>
    </row>
    <row r="57" spans="1:7" ht="30" customHeight="1" x14ac:dyDescent="0.35">
      <c r="A57">
        <v>51</v>
      </c>
      <c r="B57" s="31"/>
      <c r="C57" s="70" t="str">
        <f>IF(F57="","",VLOOKUP(F:F,'Ergebnisblatt Stufe 3-R'!$B$6:$E$19,4,FALSE))</f>
        <v/>
      </c>
      <c r="D57" s="33"/>
      <c r="E57" s="35"/>
      <c r="F57" s="36"/>
      <c r="G57" s="49" t="str">
        <f>IF(OR(B57="",F57=""),"",IF(_xlfn.IFNA(VLOOKUP(F:F,'Ergebnisblatt Stufe 3-R'!$B$6:$E$19,3,FALSE),""),VLOOKUP(F:F,'Ergebnisblatt Stufe 3-R'!$B$6:$E$19,3,FALSE)*D57))</f>
        <v/>
      </c>
    </row>
    <row r="58" spans="1:7" ht="30" customHeight="1" x14ac:dyDescent="0.35">
      <c r="A58">
        <v>52</v>
      </c>
      <c r="B58" s="31"/>
      <c r="C58" s="70" t="str">
        <f>IF(F58="","",VLOOKUP(F:F,'Ergebnisblatt Stufe 3-R'!$B$6:$E$19,4,FALSE))</f>
        <v/>
      </c>
      <c r="D58" s="33"/>
      <c r="E58" s="35"/>
      <c r="F58" s="36"/>
      <c r="G58" s="49" t="str">
        <f>IF(OR(B58="",F58=""),"",IF(_xlfn.IFNA(VLOOKUP(F:F,'Ergebnisblatt Stufe 3-R'!$B$6:$E$19,3,FALSE),""),VLOOKUP(F:F,'Ergebnisblatt Stufe 3-R'!$B$6:$E$19,3,FALSE)*D58))</f>
        <v/>
      </c>
    </row>
    <row r="59" spans="1:7" ht="30" customHeight="1" x14ac:dyDescent="0.35">
      <c r="A59">
        <v>53</v>
      </c>
      <c r="B59" s="31"/>
      <c r="C59" s="70" t="str">
        <f>IF(F59="","",VLOOKUP(F:F,'Ergebnisblatt Stufe 3-R'!$B$6:$E$19,4,FALSE))</f>
        <v/>
      </c>
      <c r="D59" s="33"/>
      <c r="E59" s="35"/>
      <c r="F59" s="36"/>
      <c r="G59" s="49" t="str">
        <f>IF(OR(B59="",F59=""),"",IF(_xlfn.IFNA(VLOOKUP(F:F,'Ergebnisblatt Stufe 3-R'!$B$6:$E$19,3,FALSE),""),VLOOKUP(F:F,'Ergebnisblatt Stufe 3-R'!$B$6:$E$19,3,FALSE)*D59))</f>
        <v/>
      </c>
    </row>
    <row r="60" spans="1:7" ht="30" customHeight="1" x14ac:dyDescent="0.35">
      <c r="A60">
        <v>54</v>
      </c>
      <c r="B60" s="31"/>
      <c r="C60" s="70" t="str">
        <f>IF(F60="","",VLOOKUP(F:F,'Ergebnisblatt Stufe 3-R'!$B$6:$E$19,4,FALSE))</f>
        <v/>
      </c>
      <c r="D60" s="33"/>
      <c r="E60" s="35"/>
      <c r="F60" s="36"/>
      <c r="G60" s="49" t="str">
        <f>IF(OR(B60="",F60=""),"",IF(_xlfn.IFNA(VLOOKUP(F:F,'Ergebnisblatt Stufe 3-R'!$B$6:$E$19,3,FALSE),""),VLOOKUP(F:F,'Ergebnisblatt Stufe 3-R'!$B$6:$E$19,3,FALSE)*D60))</f>
        <v/>
      </c>
    </row>
    <row r="61" spans="1:7" ht="30" customHeight="1" x14ac:dyDescent="0.35">
      <c r="A61">
        <v>55</v>
      </c>
      <c r="B61" s="31"/>
      <c r="C61" s="70" t="str">
        <f>IF(F61="","",VLOOKUP(F:F,'Ergebnisblatt Stufe 3-R'!$B$6:$E$19,4,FALSE))</f>
        <v/>
      </c>
      <c r="D61" s="33"/>
      <c r="E61" s="35"/>
      <c r="F61" s="36"/>
      <c r="G61" s="49" t="str">
        <f>IF(OR(B61="",F61=""),"",IF(_xlfn.IFNA(VLOOKUP(F:F,'Ergebnisblatt Stufe 3-R'!$B$6:$E$19,3,FALSE),""),VLOOKUP(F:F,'Ergebnisblatt Stufe 3-R'!$B$6:$E$19,3,FALSE)*D61))</f>
        <v/>
      </c>
    </row>
    <row r="62" spans="1:7" ht="30" customHeight="1" x14ac:dyDescent="0.35">
      <c r="A62">
        <v>56</v>
      </c>
      <c r="B62" s="31"/>
      <c r="C62" s="70" t="str">
        <f>IF(F62="","",VLOOKUP(F:F,'Ergebnisblatt Stufe 3-R'!$B$6:$E$19,4,FALSE))</f>
        <v/>
      </c>
      <c r="D62" s="33"/>
      <c r="E62" s="35"/>
      <c r="F62" s="36"/>
      <c r="G62" s="49" t="str">
        <f>IF(OR(B62="",F62=""),"",IF(_xlfn.IFNA(VLOOKUP(F:F,'Ergebnisblatt Stufe 3-R'!$B$6:$E$19,3,FALSE),""),VLOOKUP(F:F,'Ergebnisblatt Stufe 3-R'!$B$6:$E$19,3,FALSE)*D62))</f>
        <v/>
      </c>
    </row>
    <row r="63" spans="1:7" ht="30" customHeight="1" x14ac:dyDescent="0.35">
      <c r="A63">
        <v>57</v>
      </c>
      <c r="B63" s="31"/>
      <c r="C63" s="70" t="str">
        <f>IF(F63="","",VLOOKUP(F:F,'Ergebnisblatt Stufe 3-R'!$B$6:$E$19,4,FALSE))</f>
        <v/>
      </c>
      <c r="D63" s="33"/>
      <c r="E63" s="35"/>
      <c r="F63" s="36"/>
      <c r="G63" s="49" t="str">
        <f>IF(OR(B63="",F63=""),"",IF(_xlfn.IFNA(VLOOKUP(F:F,'Ergebnisblatt Stufe 3-R'!$B$6:$E$19,3,FALSE),""),VLOOKUP(F:F,'Ergebnisblatt Stufe 3-R'!$B$6:$E$19,3,FALSE)*D63))</f>
        <v/>
      </c>
    </row>
    <row r="64" spans="1:7" ht="30" customHeight="1" x14ac:dyDescent="0.35">
      <c r="A64">
        <v>58</v>
      </c>
      <c r="B64" s="31"/>
      <c r="C64" s="70" t="str">
        <f>IF(F64="","",VLOOKUP(F:F,'Ergebnisblatt Stufe 3-R'!$B$6:$E$19,4,FALSE))</f>
        <v/>
      </c>
      <c r="D64" s="33"/>
      <c r="E64" s="35"/>
      <c r="F64" s="36"/>
      <c r="G64" s="49" t="str">
        <f>IF(OR(B64="",F64=""),"",IF(_xlfn.IFNA(VLOOKUP(F:F,'Ergebnisblatt Stufe 3-R'!$B$6:$E$19,3,FALSE),""),VLOOKUP(F:F,'Ergebnisblatt Stufe 3-R'!$B$6:$E$19,3,FALSE)*D64))</f>
        <v/>
      </c>
    </row>
    <row r="65" spans="1:8" ht="30" customHeight="1" x14ac:dyDescent="0.35">
      <c r="A65">
        <v>59</v>
      </c>
      <c r="B65" s="31"/>
      <c r="C65" s="70" t="str">
        <f>IF(F65="","",VLOOKUP(F:F,'Ergebnisblatt Stufe 3-R'!$B$6:$E$19,4,FALSE))</f>
        <v/>
      </c>
      <c r="D65" s="33"/>
      <c r="E65" s="35"/>
      <c r="F65" s="36"/>
      <c r="G65" s="49" t="str">
        <f>IF(OR(B65="",F65=""),"",IF(_xlfn.IFNA(VLOOKUP(F:F,'Ergebnisblatt Stufe 3-R'!$B$6:$E$19,3,FALSE),""),VLOOKUP(F:F,'Ergebnisblatt Stufe 3-R'!$B$6:$E$19,3,FALSE)*D65))</f>
        <v/>
      </c>
    </row>
    <row r="66" spans="1:8" ht="30" customHeight="1" x14ac:dyDescent="0.35">
      <c r="A66">
        <v>60</v>
      </c>
      <c r="B66" s="31"/>
      <c r="C66" s="70" t="str">
        <f>IF(F66="","",VLOOKUP(F:F,'Ergebnisblatt Stufe 3-R'!$B$6:$E$19,4,FALSE))</f>
        <v/>
      </c>
      <c r="D66" s="33"/>
      <c r="E66" s="35"/>
      <c r="F66" s="36"/>
      <c r="G66" s="49" t="str">
        <f>IF(OR(B66="",F66=""),"",IF(_xlfn.IFNA(VLOOKUP(F:F,'Ergebnisblatt Stufe 3-R'!$B$6:$E$19,3,FALSE),""),VLOOKUP(F:F,'Ergebnisblatt Stufe 3-R'!$B$6:$E$19,3,FALSE)*D66))</f>
        <v/>
      </c>
    </row>
    <row r="67" spans="1:8" x14ac:dyDescent="0.35"/>
    <row r="68" spans="1:8" ht="51.75" customHeight="1" x14ac:dyDescent="0.35">
      <c r="B68" s="91" t="s">
        <v>35</v>
      </c>
      <c r="C68" s="81"/>
      <c r="D68" s="81"/>
      <c r="E68" s="81"/>
      <c r="F68" s="81"/>
      <c r="G68" s="81"/>
    </row>
    <row r="69" spans="1:8" ht="51.75" customHeight="1" x14ac:dyDescent="0.35">
      <c r="B69" s="91" t="s">
        <v>56</v>
      </c>
      <c r="C69" s="81"/>
      <c r="D69" s="81"/>
      <c r="E69" s="81"/>
      <c r="F69" s="81"/>
      <c r="G69" s="81"/>
    </row>
    <row r="70" spans="1:8" ht="18" customHeight="1" x14ac:dyDescent="0.35"/>
    <row r="71" spans="1:8" ht="50.15" customHeight="1" x14ac:dyDescent="0.35">
      <c r="B71" s="81" t="s">
        <v>68</v>
      </c>
      <c r="C71" s="81"/>
      <c r="D71" s="82"/>
      <c r="E71" s="83"/>
      <c r="F71" s="53" t="s">
        <v>69</v>
      </c>
      <c r="G71" s="54"/>
    </row>
    <row r="72" spans="1:8" ht="22.5" customHeight="1" x14ac:dyDescent="0.35"/>
    <row r="73" spans="1:8" ht="50.15" customHeight="1" x14ac:dyDescent="0.5">
      <c r="B73" s="84" t="s">
        <v>21</v>
      </c>
      <c r="C73" s="84"/>
      <c r="D73" s="85"/>
      <c r="E73" s="86"/>
      <c r="F73" s="56" t="s">
        <v>13</v>
      </c>
      <c r="G73" s="55"/>
      <c r="H73" s="4"/>
    </row>
  </sheetData>
  <sheetProtection algorithmName="SHA-512" hashValue="pkjHWp0J3Ezsl+QohqB9qeHgYlPNlfRPMY0+9JReuNkDSrGNAwLXFqJWUCLIdynNEYM0Li5K/Sy9oUsDhi/p2g==" saltValue="Ww1+Aw9JhKtOFVNsmyHA/g==" spinCount="100000" sheet="1" selectLockedCells="1"/>
  <protectedRanges>
    <protectedRange password="CC6F" sqref="G6" name="Bereich1_1"/>
  </protectedRanges>
  <mergeCells count="10">
    <mergeCell ref="B71:C71"/>
    <mergeCell ref="D71:E71"/>
    <mergeCell ref="B73:C73"/>
    <mergeCell ref="D73:E73"/>
    <mergeCell ref="E1:G1"/>
    <mergeCell ref="E2:G2"/>
    <mergeCell ref="E3:G3"/>
    <mergeCell ref="E4:G4"/>
    <mergeCell ref="B68:G68"/>
    <mergeCell ref="B69:G69"/>
  </mergeCells>
  <phoneticPr fontId="1" type="noConversion"/>
  <conditionalFormatting sqref="E7:E66">
    <cfRule type="expression" dxfId="3" priority="1">
      <formula>AND(B7&lt;&gt;"",D7&lt;&gt;"",F7&lt;&gt;"",E7="")</formula>
    </cfRule>
  </conditionalFormatting>
  <dataValidations count="2">
    <dataValidation type="list" allowBlank="1" showInputMessage="1" showErrorMessage="1" sqref="E3:G3" xr:uid="{5C75C01D-75FD-47E0-90BB-733759ED7890}">
      <formula1>"Sichtprüfung,Eindringprüfung,Magnetische Prüfung,Durchstrahlungsprüfung-Film,Ultraschallprüfung,Wirbelstromprüfung,Thermografieprüfung,Schallemissionsprüfung,Dichtheitsprüfung"</formula1>
    </dataValidation>
    <dataValidation type="whole" allowBlank="1" showInputMessage="1" showErrorMessage="1" sqref="D7:D66" xr:uid="{9ACC2145-B3C0-4E7B-A55B-FBBCB3A03C12}">
      <formula1>0</formula1>
      <formula2>365</formula2>
    </dataValidation>
  </dataValidations>
  <pageMargins left="0.9055118110236221" right="0.70866141732283472" top="1.0236220472440944" bottom="0.6692913385826772" header="0.31496062992125984" footer="0.31496062992125984"/>
  <pageSetup paperSize="9" scale="77" fitToHeight="0" orientation="landscape" r:id="rId1"/>
  <headerFooter>
    <oddHeader>&amp;C&amp;18Strukturierte Kreditliste für Stufe 3 Rezertifizierung | Nachweise&amp;R&amp;G</oddHeader>
    <oddFooter>&amp;CSeite &amp;P/&amp;N&amp;R&amp;F | Rev. 04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5940E19-E6F4-4B01-B6BE-86F54040CAC0}">
          <x14:formula1>
            <xm:f>'Ergebnisblatt Stufe 3-R'!$B$7:$B$19</xm:f>
          </x14:formula1>
          <xm:sqref>F7:F66</xm:sqref>
        </x14:dataValidation>
        <x14:dataValidation type="list" allowBlank="1" showInputMessage="1" showErrorMessage="1" xr:uid="{AECED09A-3551-47C8-99C4-418FA5EBB589}">
          <x14:formula1>
            <xm:f>'Ergebnisblatt Stufe 3-R'!$H$4:$L$4</xm:f>
          </x14:formula1>
          <xm:sqref>B7:B66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F7B37-61B4-4C05-9DC3-FCB5F3FF4674}">
  <sheetPr>
    <pageSetUpPr fitToPage="1"/>
  </sheetPr>
  <dimension ref="A1:P31"/>
  <sheetViews>
    <sheetView showGridLines="0" showRowColHeaders="0" zoomScale="75" zoomScaleNormal="75" workbookViewId="0">
      <selection activeCell="B1" sqref="B1"/>
    </sheetView>
  </sheetViews>
  <sheetFormatPr baseColWidth="10" defaultColWidth="0" defaultRowHeight="14.5" zeroHeight="1" x14ac:dyDescent="0.35"/>
  <cols>
    <col min="1" max="1" width="4.54296875" bestFit="1" customWidth="1"/>
    <col min="2" max="2" width="68.7265625" customWidth="1"/>
    <col min="3" max="3" width="31.7265625" customWidth="1"/>
    <col min="4" max="4" width="9.26953125" hidden="1" customWidth="1"/>
    <col min="5" max="5" width="14.453125" hidden="1" customWidth="1"/>
    <col min="6" max="7" width="17.54296875" customWidth="1"/>
    <col min="8" max="12" width="15.7265625" customWidth="1"/>
    <col min="13" max="13" width="12.1796875" customWidth="1"/>
    <col min="14" max="16384" width="10.81640625" hidden="1"/>
  </cols>
  <sheetData>
    <row r="1" spans="1:16" ht="25" customHeight="1" x14ac:dyDescent="0.5">
      <c r="B1" s="2" t="s">
        <v>2</v>
      </c>
      <c r="C1" s="75" t="str">
        <f>IF('Rezertifizierung Stufe 3'!E1="","",'Rezertifizierung Stufe 3'!E1)</f>
        <v/>
      </c>
      <c r="D1" s="97"/>
      <c r="E1" s="97"/>
      <c r="F1" s="97"/>
      <c r="G1" s="66"/>
      <c r="H1" s="65" t="s">
        <v>34</v>
      </c>
      <c r="I1" s="97" t="str">
        <f>IF('Rezertifizierung Stufe 3'!E2="","",'Rezertifizierung Stufe 3'!E2)</f>
        <v/>
      </c>
      <c r="J1" s="97"/>
      <c r="K1" s="97"/>
      <c r="L1" s="98"/>
      <c r="M1" s="98"/>
    </row>
    <row r="2" spans="1:16" ht="25" customHeight="1" x14ac:dyDescent="0.55000000000000004">
      <c r="B2" s="2" t="s">
        <v>4</v>
      </c>
      <c r="C2" s="76" t="str">
        <f>IF('Rezertifizierung Stufe 3'!E3="","",'Rezertifizierung Stufe 3'!E3)</f>
        <v/>
      </c>
      <c r="D2" s="99"/>
      <c r="E2" s="99"/>
      <c r="F2" s="100"/>
      <c r="G2" s="67"/>
      <c r="H2" s="25"/>
      <c r="I2" s="26"/>
      <c r="J2" s="26"/>
      <c r="K2" s="26"/>
      <c r="L2" s="26"/>
      <c r="M2" s="1"/>
    </row>
    <row r="3" spans="1:16" ht="25" customHeight="1" x14ac:dyDescent="0.5">
      <c r="B3" s="2" t="s">
        <v>19</v>
      </c>
      <c r="C3" s="77" t="str">
        <f>IF('Rezertifizierung Stufe 3'!E4="","",'Rezertifizierung Stufe 3'!E4)</f>
        <v/>
      </c>
      <c r="D3" s="101"/>
      <c r="E3" s="101"/>
      <c r="F3" s="101"/>
      <c r="G3" s="68"/>
      <c r="H3" s="25"/>
      <c r="I3" s="25"/>
      <c r="J3" s="25"/>
      <c r="K3" s="25"/>
      <c r="L3" s="25"/>
      <c r="M3" s="3"/>
    </row>
    <row r="4" spans="1:16" ht="21" customHeight="1" x14ac:dyDescent="0.5">
      <c r="B4" s="2"/>
      <c r="C4" s="2"/>
      <c r="D4" s="57"/>
      <c r="E4" s="57"/>
      <c r="G4" s="1"/>
      <c r="H4" s="72" t="str">
        <f>"Jahr 1: "&amp;TEXT(IF($C$3="","",(DATE(YEAR($C$3),MONTH($C$3)-60,DAY($C$3)+1))),"tt.MM.jjjj")&amp;" - "&amp;TEXT(IF($C$3="","",(DATE(YEAR($C$3),MONTH($C$3)-48,DAY($C$3)))),"tt.MM.jjjj")</f>
        <v xml:space="preserve">Jahr 1:  - </v>
      </c>
      <c r="I4" s="72" t="str">
        <f>"Jahr 2: "&amp;TEXT(IF($C$3="","",(DATE(YEAR($C$3),MONTH($C$3)-48,DAY($C$3)+1))),"tt.MM.jjjj")&amp;" - "&amp;TEXT(IF($C$3="","",(DATE(YEAR($C$3),MONTH($C$3)-36,DAY($C$3)))),"tt.MM.jjjj")</f>
        <v xml:space="preserve">Jahr 2:  - </v>
      </c>
      <c r="J4" s="72" t="str">
        <f>"Jahr 3: "&amp;TEXT(IF($C$3="","",(DATE(YEAR($C$3),MONTH($C$3)-36,DAY($C$3)+1))),"tt.MM.jjjj")&amp;" - "&amp;TEXT(IF($C$3="","",(DATE(YEAR($C$3),MONTH($C$3)-24,DAY($C$3)))),"tt.MM.jjjj")</f>
        <v xml:space="preserve">Jahr 3:  - </v>
      </c>
      <c r="K4" s="72" t="str">
        <f>"Jahr 4: "&amp;TEXT(IF($C$3="","",(DATE(YEAR($C$3),MONTH($C$3)-24,DAY($C$3)+1))),"tt.MM.jjjj")&amp;" - "&amp;TEXT(IF($C$3="","",(DATE(YEAR($C$3),MONTH($C$3)-12,DAY($C$3)))),"tt.MM.jjjj")</f>
        <v xml:space="preserve">Jahr 4:  - </v>
      </c>
      <c r="L4" s="72" t="str">
        <f>"Jahr 5: "&amp;TEXT(IF($C$3="","",(DATE(YEAR($C$3),MONTH($C$3)-12,DAY($C$3)+1))),"tt.MM.jjjj")&amp;" - "&amp;TEXT(IF(C3="","",C3),"tt.MM.jjjj")</f>
        <v xml:space="preserve">Jahr 5:  - </v>
      </c>
      <c r="M4" s="3"/>
    </row>
    <row r="5" spans="1:16" ht="21" customHeight="1" x14ac:dyDescent="0.35">
      <c r="B5" s="78" t="s">
        <v>65</v>
      </c>
      <c r="C5" s="78" t="s">
        <v>6</v>
      </c>
      <c r="D5" s="9" t="s">
        <v>6</v>
      </c>
      <c r="E5" s="9" t="s">
        <v>7</v>
      </c>
      <c r="F5" s="9" t="s">
        <v>63</v>
      </c>
      <c r="G5" s="9" t="s">
        <v>62</v>
      </c>
      <c r="H5" s="9" t="s">
        <v>57</v>
      </c>
      <c r="I5" s="9" t="s">
        <v>58</v>
      </c>
      <c r="J5" s="9" t="s">
        <v>59</v>
      </c>
      <c r="K5" s="9" t="s">
        <v>60</v>
      </c>
      <c r="L5" s="9" t="s">
        <v>61</v>
      </c>
      <c r="M5" s="9" t="s">
        <v>3</v>
      </c>
    </row>
    <row r="6" spans="1:16" ht="40" customHeight="1" x14ac:dyDescent="0.35">
      <c r="A6" s="92" t="s">
        <v>1</v>
      </c>
      <c r="B6" s="21" t="s">
        <v>22</v>
      </c>
      <c r="C6" s="23" t="s">
        <v>43</v>
      </c>
      <c r="D6" s="58" t="s">
        <v>42</v>
      </c>
      <c r="E6" s="22" t="s">
        <v>41</v>
      </c>
      <c r="F6" s="22">
        <v>25</v>
      </c>
      <c r="G6" s="22">
        <v>95</v>
      </c>
      <c r="H6" s="16">
        <f>IF(SUM(H7:H8)&gt;$F$6,$F$6,SUM(H7:H8))</f>
        <v>0</v>
      </c>
      <c r="I6" s="16">
        <f t="shared" ref="I6:L6" si="0">IF(SUM(I7:I8)&gt;$F$6,$F$6,SUM(I7:I8))</f>
        <v>0</v>
      </c>
      <c r="J6" s="16">
        <f t="shared" si="0"/>
        <v>0</v>
      </c>
      <c r="K6" s="16">
        <f t="shared" si="0"/>
        <v>0</v>
      </c>
      <c r="L6" s="16">
        <f t="shared" si="0"/>
        <v>0</v>
      </c>
      <c r="M6" s="27">
        <f>IF(SUM(H6:L6)&gt;=G6,G6,(SUM(H6:L6)))</f>
        <v>0</v>
      </c>
      <c r="P6" s="7"/>
    </row>
    <row r="7" spans="1:16" ht="25" customHeight="1" x14ac:dyDescent="0.35">
      <c r="A7" s="92"/>
      <c r="B7" s="60" t="s">
        <v>44</v>
      </c>
      <c r="C7" s="60" t="s">
        <v>46</v>
      </c>
      <c r="D7" s="61">
        <v>1</v>
      </c>
      <c r="E7" s="61" t="s">
        <v>36</v>
      </c>
      <c r="F7" s="61">
        <v>25</v>
      </c>
      <c r="G7" s="61">
        <v>95</v>
      </c>
      <c r="H7" s="59">
        <f>SUMIFS('Rezertifizierung Stufe 3'!$G$7:$G$66,'Rezertifizierung Stufe 3'!$F$7:$F$66,$B$7,'Rezertifizierung Stufe 3'!$B$7:$B$66,'Ergebnisblatt Stufe 3-R'!H$4)</f>
        <v>0</v>
      </c>
      <c r="I7" s="59">
        <f>SUMIFS('Rezertifizierung Stufe 3'!$G$7:$G$66,'Rezertifizierung Stufe 3'!$F$7:$F$66,$B$7,'Rezertifizierung Stufe 3'!$B$7:$B$66,'Ergebnisblatt Stufe 3-R'!I$4)</f>
        <v>0</v>
      </c>
      <c r="J7" s="59">
        <f>SUMIFS('Rezertifizierung Stufe 3'!$G$7:$G$66,'Rezertifizierung Stufe 3'!$F$7:$F$66,$B$7,'Rezertifizierung Stufe 3'!$B$7:$B$66,'Ergebnisblatt Stufe 3-R'!J$4)</f>
        <v>0</v>
      </c>
      <c r="K7" s="59">
        <f>SUMIFS('Rezertifizierung Stufe 3'!$G$7:$G$66,'Rezertifizierung Stufe 3'!$F$7:$F$66,$B$7,'Rezertifizierung Stufe 3'!$B$7:$B$66,'Ergebnisblatt Stufe 3-R'!K$4)</f>
        <v>0</v>
      </c>
      <c r="L7" s="59">
        <f>SUMIFS('Rezertifizierung Stufe 3'!$G$7:$G$66,'Rezertifizierung Stufe 3'!$F$7:$F$66,$B$7,'Rezertifizierung Stufe 3'!$B$7:$B$66,'Ergebnisblatt Stufe 3-R'!L$4)</f>
        <v>0</v>
      </c>
      <c r="M7" s="27"/>
      <c r="P7" s="7"/>
    </row>
    <row r="8" spans="1:16" ht="25" customHeight="1" x14ac:dyDescent="0.35">
      <c r="A8" s="92"/>
      <c r="B8" s="60" t="s">
        <v>45</v>
      </c>
      <c r="C8" s="60" t="s">
        <v>47</v>
      </c>
      <c r="D8" s="61">
        <v>2</v>
      </c>
      <c r="E8" s="61" t="s">
        <v>8</v>
      </c>
      <c r="F8" s="61">
        <v>25</v>
      </c>
      <c r="G8" s="61">
        <v>95</v>
      </c>
      <c r="H8" s="59">
        <f>SUMIFS('Rezertifizierung Stufe 3'!$G$7:$G$66,'Rezertifizierung Stufe 3'!$F$7:$F$66,$B$8,'Rezertifizierung Stufe 3'!$B$7:$B$66,'Ergebnisblatt Stufe 3-R'!H$4)</f>
        <v>0</v>
      </c>
      <c r="I8" s="59">
        <f>SUMIFS('Rezertifizierung Stufe 3'!$G$7:$G$66,'Rezertifizierung Stufe 3'!$F$7:$F$66,$B$8,'Rezertifizierung Stufe 3'!$B$7:$B$66,'Ergebnisblatt Stufe 3-R'!I$4)</f>
        <v>0</v>
      </c>
      <c r="J8" s="59">
        <f>SUMIFS('Rezertifizierung Stufe 3'!$G$7:$G$66,'Rezertifizierung Stufe 3'!$F$7:$F$66,$B$8,'Rezertifizierung Stufe 3'!$B$7:$B$66,'Ergebnisblatt Stufe 3-R'!J$4)</f>
        <v>0</v>
      </c>
      <c r="K8" s="59">
        <f>SUMIFS('Rezertifizierung Stufe 3'!$G$7:$G$66,'Rezertifizierung Stufe 3'!$F$7:$F$66,$B$8,'Rezertifizierung Stufe 3'!$B$7:$B$66,'Ergebnisblatt Stufe 3-R'!K$4)</f>
        <v>0</v>
      </c>
      <c r="L8" s="59">
        <f>SUMIFS('Rezertifizierung Stufe 3'!$G$7:$G$66,'Rezertifizierung Stufe 3'!$F$7:$F$66,$B$8,'Rezertifizierung Stufe 3'!$B$7:$B$66,'Ergebnisblatt Stufe 3-R'!L$4)</f>
        <v>0</v>
      </c>
      <c r="M8" s="27"/>
      <c r="P8" s="7"/>
    </row>
    <row r="9" spans="1:16" ht="40" customHeight="1" x14ac:dyDescent="0.35">
      <c r="A9" s="92"/>
      <c r="B9" s="23" t="s">
        <v>39</v>
      </c>
      <c r="C9" s="23" t="s">
        <v>48</v>
      </c>
      <c r="D9" s="22">
        <v>1</v>
      </c>
      <c r="E9" s="22" t="s">
        <v>8</v>
      </c>
      <c r="F9" s="22">
        <v>5</v>
      </c>
      <c r="G9" s="22">
        <v>15</v>
      </c>
      <c r="H9" s="16">
        <f>IF(SUMIFS('Rezertifizierung Stufe 3'!$G$7:$G$66,'Rezertifizierung Stufe 3'!$F$7:$F$66,$B$9,'Rezertifizierung Stufe 3'!$B$7:$B$66,'Ergebnisblatt Stufe 3-R'!H$4)&gt;$F$9,$F$9,SUMIFS('Rezertifizierung Stufe 3'!$G$7:$G$66,'Rezertifizierung Stufe 3'!$F$7:$F$66,$B$9,'Rezertifizierung Stufe 3'!$B$7:$B$66,'Ergebnisblatt Stufe 3-R'!H$4))</f>
        <v>0</v>
      </c>
      <c r="I9" s="16">
        <f>IF(SUMIFS('Rezertifizierung Stufe 3'!$G$7:$G$66,'Rezertifizierung Stufe 3'!$F$7:$F$66,$B$9,'Rezertifizierung Stufe 3'!$B$7:$B$66,'Ergebnisblatt Stufe 3-R'!I$4)&gt;$F$9,$F$9,SUMIFS('Rezertifizierung Stufe 3'!$G$7:$G$66,'Rezertifizierung Stufe 3'!$F$7:$F$66,$B$9,'Rezertifizierung Stufe 3'!$B$7:$B$66,'Ergebnisblatt Stufe 3-R'!I$4))</f>
        <v>0</v>
      </c>
      <c r="J9" s="16">
        <f>IF(SUMIFS('Rezertifizierung Stufe 3'!$G$7:$G$66,'Rezertifizierung Stufe 3'!$F$7:$F$66,$B$9,'Rezertifizierung Stufe 3'!$B$7:$B$66,'Ergebnisblatt Stufe 3-R'!J$4)&gt;$F$9,$F$9,SUMIFS('Rezertifizierung Stufe 3'!$G$7:$G$66,'Rezertifizierung Stufe 3'!$F$7:$F$66,$B$9,'Rezertifizierung Stufe 3'!$B$7:$B$66,'Ergebnisblatt Stufe 3-R'!J$4))</f>
        <v>0</v>
      </c>
      <c r="K9" s="16">
        <f>IF(SUMIFS('Rezertifizierung Stufe 3'!$G$7:$G$66,'Rezertifizierung Stufe 3'!$F$7:$F$66,$B$9,'Rezertifizierung Stufe 3'!$B$7:$B$66,'Ergebnisblatt Stufe 3-R'!K$4)&gt;$F$9,$F$9,SUMIFS('Rezertifizierung Stufe 3'!$G$7:$G$66,'Rezertifizierung Stufe 3'!$F$7:$F$66,$B$9,'Rezertifizierung Stufe 3'!$B$7:$B$66,'Ergebnisblatt Stufe 3-R'!K$4))</f>
        <v>0</v>
      </c>
      <c r="L9" s="16">
        <f>IF(SUMIFS('Rezertifizierung Stufe 3'!$G$7:$G$66,'Rezertifizierung Stufe 3'!$F$7:$F$66,$B$9,'Rezertifizierung Stufe 3'!$B$7:$B$66,'Ergebnisblatt Stufe 3-R'!L$4)&gt;$F$9,$F$9,SUMIFS('Rezertifizierung Stufe 3'!$G$7:$G$66,'Rezertifizierung Stufe 3'!$F$7:$F$66,$B$9,'Rezertifizierung Stufe 3'!$B$7:$B$66,'Ergebnisblatt Stufe 3-R'!L$4))</f>
        <v>0</v>
      </c>
      <c r="M9" s="27">
        <f>IF(SUM(H9:L9)&gt;=G9,G9,(SUM(H9:L9)))</f>
        <v>0</v>
      </c>
      <c r="O9" s="6"/>
    </row>
    <row r="10" spans="1:16" ht="40" customHeight="1" x14ac:dyDescent="0.35">
      <c r="A10" s="92"/>
      <c r="B10" s="23" t="s">
        <v>40</v>
      </c>
      <c r="C10" s="23" t="s">
        <v>47</v>
      </c>
      <c r="D10" s="22">
        <v>2</v>
      </c>
      <c r="E10" s="22" t="s">
        <v>8</v>
      </c>
      <c r="F10" s="22">
        <v>10</v>
      </c>
      <c r="G10" s="22">
        <v>25</v>
      </c>
      <c r="H10" s="16">
        <f>IF(SUMIFS('Rezertifizierung Stufe 3'!$G$7:$G$66,'Rezertifizierung Stufe 3'!$F$7:$F$66,$B$10,'Rezertifizierung Stufe 3'!$B$7:$B$66,'Ergebnisblatt Stufe 3-R'!H$4)&gt;$F$10,$F$10,SUMIFS('Rezertifizierung Stufe 3'!$G$7:$G$66,'Rezertifizierung Stufe 3'!$F$7:$F$66,$B$10,'Rezertifizierung Stufe 3'!$B$7:$B$66,'Ergebnisblatt Stufe 3-R'!H$4))</f>
        <v>0</v>
      </c>
      <c r="I10" s="16">
        <f>IF(SUMIFS('Rezertifizierung Stufe 3'!$G$7:$G$66,'Rezertifizierung Stufe 3'!$F$7:$F$66,$B$10,'Rezertifizierung Stufe 3'!$B$7:$B$66,'Ergebnisblatt Stufe 3-R'!I$4)&gt;$F$10,$F$10,SUMIFS('Rezertifizierung Stufe 3'!$G$7:$G$66,'Rezertifizierung Stufe 3'!$F$7:$F$66,$B$10,'Rezertifizierung Stufe 3'!$B$7:$B$66,'Ergebnisblatt Stufe 3-R'!I$4))</f>
        <v>0</v>
      </c>
      <c r="J10" s="16">
        <f>IF(SUMIFS('Rezertifizierung Stufe 3'!$G$7:$G$66,'Rezertifizierung Stufe 3'!$F$7:$F$66,$B$10,'Rezertifizierung Stufe 3'!$B$7:$B$66,'Ergebnisblatt Stufe 3-R'!J$4)&gt;$F$10,$F$10,SUMIFS('Rezertifizierung Stufe 3'!$G$7:$G$66,'Rezertifizierung Stufe 3'!$F$7:$F$66,$B$10,'Rezertifizierung Stufe 3'!$B$7:$B$66,'Ergebnisblatt Stufe 3-R'!J$4))</f>
        <v>0</v>
      </c>
      <c r="K10" s="16">
        <f>IF(SUMIFS('Rezertifizierung Stufe 3'!$G$7:$G$66,'Rezertifizierung Stufe 3'!$F$7:$F$66,$B$10,'Rezertifizierung Stufe 3'!$B$7:$B$66,'Ergebnisblatt Stufe 3-R'!K$4)&gt;$F$10,$F$10,SUMIFS('Rezertifizierung Stufe 3'!$G$7:$G$66,'Rezertifizierung Stufe 3'!$F$7:$F$66,$B$10,'Rezertifizierung Stufe 3'!$B$7:$B$66,'Ergebnisblatt Stufe 3-R'!K$4))</f>
        <v>0</v>
      </c>
      <c r="L10" s="16">
        <f>IF(SUMIFS('Rezertifizierung Stufe 3'!$G$7:$G$66,'Rezertifizierung Stufe 3'!$F$7:$F$66,$B$10,'Rezertifizierung Stufe 3'!$B$7:$B$66,'Ergebnisblatt Stufe 3-R'!L$4)&gt;$F$10,$F$10,SUMIFS('Rezertifizierung Stufe 3'!$G$7:$G$66,'Rezertifizierung Stufe 3'!$F$7:$F$66,$B$10,'Rezertifizierung Stufe 3'!$B$7:$B$66,'Ergebnisblatt Stufe 3-R'!L$4))</f>
        <v>0</v>
      </c>
      <c r="M10" s="27">
        <f>IF(SUM(H10:L10)&gt;=G10,G10,(SUM(H10:L10)))</f>
        <v>0</v>
      </c>
    </row>
    <row r="11" spans="1:16" ht="40" customHeight="1" x14ac:dyDescent="0.35">
      <c r="A11" s="92"/>
      <c r="B11" s="23" t="s">
        <v>23</v>
      </c>
      <c r="C11" s="23" t="s">
        <v>48</v>
      </c>
      <c r="D11" s="22">
        <v>1</v>
      </c>
      <c r="E11" s="22" t="s">
        <v>8</v>
      </c>
      <c r="F11" s="22">
        <v>15</v>
      </c>
      <c r="G11" s="22">
        <v>75</v>
      </c>
      <c r="H11" s="16">
        <f>IF(SUMIFS('Rezertifizierung Stufe 3'!$G$7:$G$66,'Rezertifizierung Stufe 3'!$F$7:$F$66,$B$11,'Rezertifizierung Stufe 3'!$B$7:$B$66,'Ergebnisblatt Stufe 3-R'!H$4)&gt;$F$11,$F$11,SUMIFS('Rezertifizierung Stufe 3'!$G$7:$G$66,'Rezertifizierung Stufe 3'!$F$7:$F$66,$B$11,'Rezertifizierung Stufe 3'!$B$7:$B$66,'Ergebnisblatt Stufe 3-R'!H$4))</f>
        <v>0</v>
      </c>
      <c r="I11" s="16">
        <f>IF(SUMIFS('Rezertifizierung Stufe 3'!$G$7:$G$66,'Rezertifizierung Stufe 3'!$F$7:$F$66,$B$11,'Rezertifizierung Stufe 3'!$B$7:$B$66,'Ergebnisblatt Stufe 3-R'!I$4)&gt;$F$11,$F$11,SUMIFS('Rezertifizierung Stufe 3'!$G$7:$G$66,'Rezertifizierung Stufe 3'!$F$7:$F$66,$B$11,'Rezertifizierung Stufe 3'!$B$7:$B$66,'Ergebnisblatt Stufe 3-R'!I$4))</f>
        <v>0</v>
      </c>
      <c r="J11" s="16">
        <f>IF(SUMIFS('Rezertifizierung Stufe 3'!$G$7:$G$66,'Rezertifizierung Stufe 3'!$F$7:$F$66,$B$11,'Rezertifizierung Stufe 3'!$B$7:$B$66,'Ergebnisblatt Stufe 3-R'!J$4)&gt;$F$11,$F$11,SUMIFS('Rezertifizierung Stufe 3'!$G$7:$G$66,'Rezertifizierung Stufe 3'!$F$7:$F$66,$B$11,'Rezertifizierung Stufe 3'!$B$7:$B$66,'Ergebnisblatt Stufe 3-R'!J$4))</f>
        <v>0</v>
      </c>
      <c r="K11" s="16">
        <f>IF(SUMIFS('Rezertifizierung Stufe 3'!$G$7:$G$66,'Rezertifizierung Stufe 3'!$F$7:$F$66,$B$11,'Rezertifizierung Stufe 3'!$B$7:$B$66,'Ergebnisblatt Stufe 3-R'!K$4)&gt;$F$11,$F$11,SUMIFS('Rezertifizierung Stufe 3'!$G$7:$G$66,'Rezertifizierung Stufe 3'!$F$7:$F$66,$B$11,'Rezertifizierung Stufe 3'!$B$7:$B$66,'Ergebnisblatt Stufe 3-R'!K$4))</f>
        <v>0</v>
      </c>
      <c r="L11" s="16">
        <f>IF(SUMIFS('Rezertifizierung Stufe 3'!$G$7:$G$66,'Rezertifizierung Stufe 3'!$F$7:$F$66,$B$11,'Rezertifizierung Stufe 3'!$B$7:$B$66,'Ergebnisblatt Stufe 3-R'!L$4)&gt;$F$11,$F$11,SUMIFS('Rezertifizierung Stufe 3'!$G$7:$G$66,'Rezertifizierung Stufe 3'!$F$7:$F$66,$B$11,'Rezertifizierung Stufe 3'!$B$7:$B$66,'Ergebnisblatt Stufe 3-R'!L$4))</f>
        <v>0</v>
      </c>
      <c r="M11" s="27">
        <f>IF(SUM(H11:L11)&gt;=G11,G11,(SUM(H11:L11)))</f>
        <v>0</v>
      </c>
    </row>
    <row r="12" spans="1:16" ht="40" customHeight="1" x14ac:dyDescent="0.35">
      <c r="A12" s="102"/>
      <c r="B12" s="23" t="s">
        <v>24</v>
      </c>
      <c r="C12" s="23" t="s">
        <v>49</v>
      </c>
      <c r="D12" s="22">
        <v>1</v>
      </c>
      <c r="E12" s="22" t="s">
        <v>9</v>
      </c>
      <c r="F12" s="22">
        <v>15</v>
      </c>
      <c r="G12" s="22">
        <v>60</v>
      </c>
      <c r="H12" s="16">
        <f>IF(SUMIFS('Rezertifizierung Stufe 3'!$G$7:$G$66,'Rezertifizierung Stufe 3'!$F$7:$F$66,$B$12,'Rezertifizierung Stufe 3'!$B$7:$B$66,'Ergebnisblatt Stufe 3-R'!H$4)&gt;$F$12,$F$12,SUMIFS('Rezertifizierung Stufe 3'!$G$7:$G$66,'Rezertifizierung Stufe 3'!$F$7:$F$66,$B$12,'Rezertifizierung Stufe 3'!$B$7:$B$66,'Ergebnisblatt Stufe 3-R'!H$4))</f>
        <v>0</v>
      </c>
      <c r="I12" s="16">
        <f>IF(SUMIFS('Rezertifizierung Stufe 3'!$G$7:$G$66,'Rezertifizierung Stufe 3'!$F$7:$F$66,$B$12,'Rezertifizierung Stufe 3'!$B$7:$B$66,'Ergebnisblatt Stufe 3-R'!I$4)&gt;$F$12,$F$12,SUMIFS('Rezertifizierung Stufe 3'!$G$7:$G$66,'Rezertifizierung Stufe 3'!$F$7:$F$66,$B$12,'Rezertifizierung Stufe 3'!$B$7:$B$66,'Ergebnisblatt Stufe 3-R'!I$4))</f>
        <v>0</v>
      </c>
      <c r="J12" s="16">
        <f>IF(SUMIFS('Rezertifizierung Stufe 3'!$G$7:$G$66,'Rezertifizierung Stufe 3'!$F$7:$F$66,$B$12,'Rezertifizierung Stufe 3'!$B$7:$B$66,'Ergebnisblatt Stufe 3-R'!J$4)&gt;$F$12,$F$12,SUMIFS('Rezertifizierung Stufe 3'!$G$7:$G$66,'Rezertifizierung Stufe 3'!$F$7:$F$66,$B$12,'Rezertifizierung Stufe 3'!$B$7:$B$66,'Ergebnisblatt Stufe 3-R'!J$4))</f>
        <v>0</v>
      </c>
      <c r="K12" s="16">
        <f>IF(SUMIFS('Rezertifizierung Stufe 3'!$G$7:$G$66,'Rezertifizierung Stufe 3'!$F$7:$F$66,$B$12,'Rezertifizierung Stufe 3'!$B$7:$B$66,'Ergebnisblatt Stufe 3-R'!K$4)&gt;$F$12,$F$12,SUMIFS('Rezertifizierung Stufe 3'!$G$7:$G$66,'Rezertifizierung Stufe 3'!$F$7:$F$66,$B$12,'Rezertifizierung Stufe 3'!$B$7:$B$66,'Ergebnisblatt Stufe 3-R'!K$4))</f>
        <v>0</v>
      </c>
      <c r="L12" s="16">
        <f>IF(SUMIFS('Rezertifizierung Stufe 3'!$G$7:$G$66,'Rezertifizierung Stufe 3'!$F$7:$F$66,$B$12,'Rezertifizierung Stufe 3'!$B$7:$B$66,'Ergebnisblatt Stufe 3-R'!L$4)&gt;$F$12,$F$12,SUMIFS('Rezertifizierung Stufe 3'!$G$7:$G$66,'Rezertifizierung Stufe 3'!$F$7:$F$66,$B$12,'Rezertifizierung Stufe 3'!$B$7:$B$66,'Ergebnisblatt Stufe 3-R'!L$4))</f>
        <v>0</v>
      </c>
      <c r="M12" s="27">
        <f>IF(SUM(H12:L12)&gt;=G12,G12,(SUM(H12:L12)))</f>
        <v>0</v>
      </c>
    </row>
    <row r="13" spans="1:16" ht="30" customHeight="1" x14ac:dyDescent="0.35">
      <c r="A13" s="8"/>
      <c r="B13" s="10"/>
      <c r="C13" s="10"/>
      <c r="D13" s="11"/>
      <c r="E13" s="11"/>
      <c r="F13" s="12"/>
      <c r="G13" s="13"/>
      <c r="H13" s="14"/>
      <c r="I13" s="14"/>
      <c r="J13" s="14"/>
      <c r="K13" s="15"/>
      <c r="L13" s="17" t="s">
        <v>66</v>
      </c>
      <c r="M13" s="28">
        <f>IF(SUM(M6:M12)&gt;70,70,SUM(M6:M12))</f>
        <v>0</v>
      </c>
    </row>
    <row r="14" spans="1:16" ht="40" customHeight="1" x14ac:dyDescent="0.35">
      <c r="A14" s="92" t="s">
        <v>0</v>
      </c>
      <c r="B14" s="23" t="s">
        <v>25</v>
      </c>
      <c r="C14" s="23" t="s">
        <v>48</v>
      </c>
      <c r="D14" s="22">
        <v>1</v>
      </c>
      <c r="E14" s="22" t="s">
        <v>8</v>
      </c>
      <c r="F14" s="22">
        <v>2</v>
      </c>
      <c r="G14" s="22">
        <v>10</v>
      </c>
      <c r="H14" s="16">
        <f>IF(SUMIFS('Rezertifizierung Stufe 3'!$G$7:$G$66,'Rezertifizierung Stufe 3'!$F$7:$F$66,$B$14,'Rezertifizierung Stufe 3'!$B$7:$B$66,'Ergebnisblatt Stufe 3-R'!H$4)&gt;$F$14,$F$14,SUMIFS('Rezertifizierung Stufe 3'!$G$7:$G$66,'Rezertifizierung Stufe 3'!$F$7:$F$66,$B$14,'Rezertifizierung Stufe 3'!$B$7:$B$66,'Ergebnisblatt Stufe 3-R'!H$4))</f>
        <v>0</v>
      </c>
      <c r="I14" s="16">
        <f>IF(SUMIFS('Rezertifizierung Stufe 3'!$G$7:$G$66,'Rezertifizierung Stufe 3'!$F$7:$F$66,$B$14,'Rezertifizierung Stufe 3'!$B$7:$B$66,'Ergebnisblatt Stufe 3-R'!I$4)&gt;$F$14,$F$14,SUMIFS('Rezertifizierung Stufe 3'!$G$7:$G$66,'Rezertifizierung Stufe 3'!$F$7:$F$66,$B$14,'Rezertifizierung Stufe 3'!$B$7:$B$66,'Ergebnisblatt Stufe 3-R'!I$4))</f>
        <v>0</v>
      </c>
      <c r="J14" s="16">
        <f>IF(SUMIFS('Rezertifizierung Stufe 3'!$G$7:$G$66,'Rezertifizierung Stufe 3'!$F$7:$F$66,$B$14,'Rezertifizierung Stufe 3'!$B$7:$B$66,'Ergebnisblatt Stufe 3-R'!J$4)&gt;$F$14,$F$14,SUMIFS('Rezertifizierung Stufe 3'!$G$7:$G$66,'Rezertifizierung Stufe 3'!$F$7:$F$66,$B$14,'Rezertifizierung Stufe 3'!$B$7:$B$66,'Ergebnisblatt Stufe 3-R'!J$4))</f>
        <v>0</v>
      </c>
      <c r="K14" s="16">
        <f>IF(SUMIFS('Rezertifizierung Stufe 3'!$G$7:$G$66,'Rezertifizierung Stufe 3'!$F$7:$F$66,$B$14,'Rezertifizierung Stufe 3'!$B$7:$B$66,'Ergebnisblatt Stufe 3-R'!K$4)&gt;$F$14,$F$14,SUMIFS('Rezertifizierung Stufe 3'!$G$7:$G$66,'Rezertifizierung Stufe 3'!$F$7:$F$66,$B$14,'Rezertifizierung Stufe 3'!$B$7:$B$66,'Ergebnisblatt Stufe 3-R'!K$4))</f>
        <v>0</v>
      </c>
      <c r="L14" s="16">
        <f>IF(SUMIFS('Rezertifizierung Stufe 3'!$G$7:$G$66,'Rezertifizierung Stufe 3'!$F$7:$F$66,$B$14,'Rezertifizierung Stufe 3'!$B$7:$B$66,'Ergebnisblatt Stufe 3-R'!L$4)&gt;$F$14,$F$14,SUMIFS('Rezertifizierung Stufe 3'!$G$7:$G$66,'Rezertifizierung Stufe 3'!$F$7:$F$66,$B$14,'Rezertifizierung Stufe 3'!$B$7:$B$66,'Ergebnisblatt Stufe 3-R'!L$4))</f>
        <v>0</v>
      </c>
      <c r="M14" s="29">
        <f t="shared" ref="M14:M19" si="1">IF(SUM(H14:L14)&gt;=G14,G14,(SUM(H14:L14)))</f>
        <v>0</v>
      </c>
    </row>
    <row r="15" spans="1:16" ht="40" customHeight="1" x14ac:dyDescent="0.35">
      <c r="A15" s="92"/>
      <c r="B15" s="23" t="s">
        <v>26</v>
      </c>
      <c r="C15" s="23" t="s">
        <v>50</v>
      </c>
      <c r="D15" s="22">
        <v>1</v>
      </c>
      <c r="E15" s="22" t="s">
        <v>10</v>
      </c>
      <c r="F15" s="22">
        <v>3</v>
      </c>
      <c r="G15" s="22">
        <v>15</v>
      </c>
      <c r="H15" s="16">
        <f>IF(SUMIFS('Rezertifizierung Stufe 3'!$G$7:$G$66,'Rezertifizierung Stufe 3'!$F$7:$F$66,$B$15,'Rezertifizierung Stufe 3'!$B$7:$B$66,'Ergebnisblatt Stufe 3-R'!H$4)&gt;$F$15,$F$15,SUMIFS('Rezertifizierung Stufe 3'!$G$7:$G$66,'Rezertifizierung Stufe 3'!$F$7:$F$66,$B$15,'Rezertifizierung Stufe 3'!$B$7:$B$66,'Ergebnisblatt Stufe 3-R'!H$4))</f>
        <v>0</v>
      </c>
      <c r="I15" s="16">
        <f>IF(SUMIFS('Rezertifizierung Stufe 3'!$G$7:$G$66,'Rezertifizierung Stufe 3'!$F$7:$F$66,$B$15,'Rezertifizierung Stufe 3'!$B$7:$B$66,'Ergebnisblatt Stufe 3-R'!I$4)&gt;$F$15,$F$15,SUMIFS('Rezertifizierung Stufe 3'!$G$7:$G$66,'Rezertifizierung Stufe 3'!$F$7:$F$66,$B$15,'Rezertifizierung Stufe 3'!$B$7:$B$66,'Ergebnisblatt Stufe 3-R'!I$4))</f>
        <v>0</v>
      </c>
      <c r="J15" s="16">
        <f>IF(SUMIFS('Rezertifizierung Stufe 3'!$G$7:$G$66,'Rezertifizierung Stufe 3'!$F$7:$F$66,$B$15,'Rezertifizierung Stufe 3'!$B$7:$B$66,'Ergebnisblatt Stufe 3-R'!J$4)&gt;$F$15,$F$15,SUMIFS('Rezertifizierung Stufe 3'!$G$7:$G$66,'Rezertifizierung Stufe 3'!$F$7:$F$66,$B$15,'Rezertifizierung Stufe 3'!$B$7:$B$66,'Ergebnisblatt Stufe 3-R'!J$4))</f>
        <v>0</v>
      </c>
      <c r="K15" s="16">
        <f>IF(SUMIFS('Rezertifizierung Stufe 3'!$G$7:$G$66,'Rezertifizierung Stufe 3'!$F$7:$F$66,$B$15,'Rezertifizierung Stufe 3'!$B$7:$B$66,'Ergebnisblatt Stufe 3-R'!K$4)&gt;$F$15,$F$15,SUMIFS('Rezertifizierung Stufe 3'!$G$7:$G$66,'Rezertifizierung Stufe 3'!$F$7:$F$66,$B$15,'Rezertifizierung Stufe 3'!$B$7:$B$66,'Ergebnisblatt Stufe 3-R'!K$4))</f>
        <v>0</v>
      </c>
      <c r="L15" s="16">
        <f>IF(SUMIFS('Rezertifizierung Stufe 3'!$G$7:$G$66,'Rezertifizierung Stufe 3'!$F$7:$F$66,$B$15,'Rezertifizierung Stufe 3'!$B$7:$B$66,'Ergebnisblatt Stufe 3-R'!L$4)&gt;$F$15,$F$15,SUMIFS('Rezertifizierung Stufe 3'!$G$7:$G$66,'Rezertifizierung Stufe 3'!$F$7:$F$66,$B$15,'Rezertifizierung Stufe 3'!$B$7:$B$66,'Ergebnisblatt Stufe 3-R'!L$4))</f>
        <v>0</v>
      </c>
      <c r="M15" s="29">
        <f t="shared" si="1"/>
        <v>0</v>
      </c>
    </row>
    <row r="16" spans="1:16" ht="40" customHeight="1" x14ac:dyDescent="0.35">
      <c r="A16" s="92"/>
      <c r="B16" s="23" t="s">
        <v>27</v>
      </c>
      <c r="C16" s="23" t="s">
        <v>51</v>
      </c>
      <c r="D16" s="22">
        <v>1</v>
      </c>
      <c r="E16" s="22" t="s">
        <v>11</v>
      </c>
      <c r="F16" s="22">
        <v>2</v>
      </c>
      <c r="G16" s="22">
        <v>5</v>
      </c>
      <c r="H16" s="16">
        <f>IF(SUMIFS('Rezertifizierung Stufe 3'!$G$7:$G$66,'Rezertifizierung Stufe 3'!$F$7:$F$66,$B$16,'Rezertifizierung Stufe 3'!$B$7:$B$66,'Ergebnisblatt Stufe 3-R'!H$4)&gt;$F$16,$F$16,SUMIFS('Rezertifizierung Stufe 3'!$G$7:$G$66,'Rezertifizierung Stufe 3'!$F$7:$F$66,$B$16,'Rezertifizierung Stufe 3'!$B$7:$B$66,'Ergebnisblatt Stufe 3-R'!H$4))</f>
        <v>0</v>
      </c>
      <c r="I16" s="16">
        <f>IF(SUMIFS('Rezertifizierung Stufe 3'!$G$7:$G$66,'Rezertifizierung Stufe 3'!$F$7:$F$66,$B$16,'Rezertifizierung Stufe 3'!$B$7:$B$66,'Ergebnisblatt Stufe 3-R'!I$4)&gt;$F$16,$F$16,SUMIFS('Rezertifizierung Stufe 3'!$G$7:$G$66,'Rezertifizierung Stufe 3'!$F$7:$F$66,$B$16,'Rezertifizierung Stufe 3'!$B$7:$B$66,'Ergebnisblatt Stufe 3-R'!I$4))</f>
        <v>0</v>
      </c>
      <c r="J16" s="16">
        <f>IF(SUMIFS('Rezertifizierung Stufe 3'!$G$7:$G$66,'Rezertifizierung Stufe 3'!$F$7:$F$66,$B$16,'Rezertifizierung Stufe 3'!$B$7:$B$66,'Ergebnisblatt Stufe 3-R'!J$4)&gt;$F$16,$F$16,SUMIFS('Rezertifizierung Stufe 3'!$G$7:$G$66,'Rezertifizierung Stufe 3'!$F$7:$F$66,$B$16,'Rezertifizierung Stufe 3'!$B$7:$B$66,'Ergebnisblatt Stufe 3-R'!J$4))</f>
        <v>0</v>
      </c>
      <c r="K16" s="16">
        <f>IF(SUMIFS('Rezertifizierung Stufe 3'!$G$7:$G$66,'Rezertifizierung Stufe 3'!$F$7:$F$66,$B$16,'Rezertifizierung Stufe 3'!$B$7:$B$66,'Ergebnisblatt Stufe 3-R'!K$4)&gt;$F$16,$F$16,SUMIFS('Rezertifizierung Stufe 3'!$G$7:$G$66,'Rezertifizierung Stufe 3'!$F$7:$F$66,$B$16,'Rezertifizierung Stufe 3'!$B$7:$B$66,'Ergebnisblatt Stufe 3-R'!K$4))</f>
        <v>0</v>
      </c>
      <c r="L16" s="16">
        <f>IF(SUMIFS('Rezertifizierung Stufe 3'!$G$7:$G$66,'Rezertifizierung Stufe 3'!$F$7:$F$66,$B$16,'Rezertifizierung Stufe 3'!$B$7:$B$66,'Ergebnisblatt Stufe 3-R'!L$4)&gt;$F$16,$F$16,SUMIFS('Rezertifizierung Stufe 3'!$G$7:$G$66,'Rezertifizierung Stufe 3'!$F$7:$F$66,$B$16,'Rezertifizierung Stufe 3'!$B$7:$B$66,'Ergebnisblatt Stufe 3-R'!L$4))</f>
        <v>0</v>
      </c>
      <c r="M16" s="29">
        <f t="shared" si="1"/>
        <v>0</v>
      </c>
    </row>
    <row r="17" spans="1:16" ht="40" customHeight="1" x14ac:dyDescent="0.35">
      <c r="A17" s="92"/>
      <c r="B17" s="23" t="s">
        <v>28</v>
      </c>
      <c r="C17" s="23" t="s">
        <v>52</v>
      </c>
      <c r="D17" s="22">
        <v>2</v>
      </c>
      <c r="E17" s="22" t="s">
        <v>33</v>
      </c>
      <c r="F17" s="22">
        <v>10</v>
      </c>
      <c r="G17" s="22">
        <v>40</v>
      </c>
      <c r="H17" s="16">
        <f>IF(SUMIFS('Rezertifizierung Stufe 3'!$G$7:$G$66,'Rezertifizierung Stufe 3'!$F$7:$F$66,$B$17,'Rezertifizierung Stufe 3'!$B$7:$B$66,'Ergebnisblatt Stufe 3-R'!H$4)&gt;$F$17,$F$17,SUMIFS('Rezertifizierung Stufe 3'!$G$7:$G$66,'Rezertifizierung Stufe 3'!$F$7:$F$66,$B$17,'Rezertifizierung Stufe 3'!$B$7:$B$66,'Ergebnisblatt Stufe 3-R'!H$4))</f>
        <v>0</v>
      </c>
      <c r="I17" s="16">
        <f>IF(SUMIFS('Rezertifizierung Stufe 3'!$G$7:$G$66,'Rezertifizierung Stufe 3'!$F$7:$F$66,$B$17,'Rezertifizierung Stufe 3'!$B$7:$B$66,'Ergebnisblatt Stufe 3-R'!I$4)&gt;$F$17,$F$17,SUMIFS('Rezertifizierung Stufe 3'!$G$7:$G$66,'Rezertifizierung Stufe 3'!$F$7:$F$66,$B$17,'Rezertifizierung Stufe 3'!$B$7:$B$66,'Ergebnisblatt Stufe 3-R'!I$4))</f>
        <v>0</v>
      </c>
      <c r="J17" s="16">
        <f>IF(SUMIFS('Rezertifizierung Stufe 3'!$G$7:$G$66,'Rezertifizierung Stufe 3'!$F$7:$F$66,$B$17,'Rezertifizierung Stufe 3'!$B$7:$B$66,'Ergebnisblatt Stufe 3-R'!J$4)&gt;$F$17,$F$17,SUMIFS('Rezertifizierung Stufe 3'!$G$7:$G$66,'Rezertifizierung Stufe 3'!$F$7:$F$66,$B$17,'Rezertifizierung Stufe 3'!$B$7:$B$66,'Ergebnisblatt Stufe 3-R'!J$4))</f>
        <v>0</v>
      </c>
      <c r="K17" s="16">
        <f>IF(SUMIFS('Rezertifizierung Stufe 3'!$G$7:$G$66,'Rezertifizierung Stufe 3'!$F$7:$F$66,$B$17,'Rezertifizierung Stufe 3'!$B$7:$B$66,'Ergebnisblatt Stufe 3-R'!K$4)&gt;$F$17,$F$17,SUMIFS('Rezertifizierung Stufe 3'!$G$7:$G$66,'Rezertifizierung Stufe 3'!$F$7:$F$66,$B$17,'Rezertifizierung Stufe 3'!$B$7:$B$66,'Ergebnisblatt Stufe 3-R'!K$4))</f>
        <v>0</v>
      </c>
      <c r="L17" s="16">
        <f>IF(SUMIFS('Rezertifizierung Stufe 3'!$G$7:$G$66,'Rezertifizierung Stufe 3'!$F$7:$F$66,$B$17,'Rezertifizierung Stufe 3'!$B$7:$B$66,'Ergebnisblatt Stufe 3-R'!L$4)&gt;$F$17,$F$17,SUMIFS('Rezertifizierung Stufe 3'!$G$7:$G$66,'Rezertifizierung Stufe 3'!$F$7:$F$66,$B$17,'Rezertifizierung Stufe 3'!$B$7:$B$66,'Ergebnisblatt Stufe 3-R'!L$4))</f>
        <v>0</v>
      </c>
      <c r="M17" s="29">
        <f t="shared" si="1"/>
        <v>0</v>
      </c>
    </row>
    <row r="18" spans="1:16" ht="40" customHeight="1" x14ac:dyDescent="0.35">
      <c r="A18" s="92"/>
      <c r="B18" s="23" t="s">
        <v>29</v>
      </c>
      <c r="C18" s="23" t="s">
        <v>53</v>
      </c>
      <c r="D18" s="22">
        <v>1</v>
      </c>
      <c r="E18" s="22" t="s">
        <v>31</v>
      </c>
      <c r="F18" s="22">
        <v>4</v>
      </c>
      <c r="G18" s="22">
        <v>20</v>
      </c>
      <c r="H18" s="16">
        <f>IF(SUMIFS('Rezertifizierung Stufe 3'!$G$7:$G$66,'Rezertifizierung Stufe 3'!$F$7:$F$66,$B$18,'Rezertifizierung Stufe 3'!$B$7:$B$66,'Ergebnisblatt Stufe 3-R'!H$4)&gt;$F$18,$F$18,SUMIFS('Rezertifizierung Stufe 3'!$G$7:$G$66,'Rezertifizierung Stufe 3'!$F$7:$F$66,$B$18,'Rezertifizierung Stufe 3'!$B$7:$B$66,'Ergebnisblatt Stufe 3-R'!H$4))</f>
        <v>0</v>
      </c>
      <c r="I18" s="16">
        <f>IF(SUMIFS('Rezertifizierung Stufe 3'!$G$7:$G$66,'Rezertifizierung Stufe 3'!$F$7:$F$66,$B$18,'Rezertifizierung Stufe 3'!$B$7:$B$66,'Ergebnisblatt Stufe 3-R'!I$4)&gt;$F$18,$F$18,SUMIFS('Rezertifizierung Stufe 3'!$G$7:$G$66,'Rezertifizierung Stufe 3'!$F$7:$F$66,$B$18,'Rezertifizierung Stufe 3'!$B$7:$B$66,'Ergebnisblatt Stufe 3-R'!I$4))</f>
        <v>0</v>
      </c>
      <c r="J18" s="16">
        <f>IF(SUMIFS('Rezertifizierung Stufe 3'!$G$7:$G$66,'Rezertifizierung Stufe 3'!$F$7:$F$66,$B$18,'Rezertifizierung Stufe 3'!$B$7:$B$66,'Ergebnisblatt Stufe 3-R'!J$4)&gt;$F$18,$F$18,SUMIFS('Rezertifizierung Stufe 3'!$G$7:$G$66,'Rezertifizierung Stufe 3'!$F$7:$F$66,$B$18,'Rezertifizierung Stufe 3'!$B$7:$B$66,'Ergebnisblatt Stufe 3-R'!J$4))</f>
        <v>0</v>
      </c>
      <c r="K18" s="16">
        <f>IF(SUMIFS('Rezertifizierung Stufe 3'!$G$7:$G$66,'Rezertifizierung Stufe 3'!$F$7:$F$66,$B$18,'Rezertifizierung Stufe 3'!$B$7:$B$66,'Ergebnisblatt Stufe 3-R'!K$4)&gt;$F$18,$F$18,SUMIFS('Rezertifizierung Stufe 3'!$G$7:$G$66,'Rezertifizierung Stufe 3'!$F$7:$F$66,$B$18,'Rezertifizierung Stufe 3'!$B$7:$B$66,'Ergebnisblatt Stufe 3-R'!K$4))</f>
        <v>0</v>
      </c>
      <c r="L18" s="16">
        <f>IF(SUMIFS('Rezertifizierung Stufe 3'!$G$7:$G$66,'Rezertifizierung Stufe 3'!$F$7:$F$66,$B$18,'Rezertifizierung Stufe 3'!$B$7:$B$66,'Ergebnisblatt Stufe 3-R'!L$4)&gt;$F$18,$F$18,SUMIFS('Rezertifizierung Stufe 3'!$G$7:$G$66,'Rezertifizierung Stufe 3'!$F$7:$F$66,$B$18,'Rezertifizierung Stufe 3'!$B$7:$B$66,'Ergebnisblatt Stufe 3-R'!L$4))</f>
        <v>0</v>
      </c>
      <c r="M18" s="29">
        <f t="shared" si="1"/>
        <v>0</v>
      </c>
    </row>
    <row r="19" spans="1:16" ht="40" customHeight="1" x14ac:dyDescent="0.35">
      <c r="A19" s="92"/>
      <c r="B19" s="23" t="s">
        <v>30</v>
      </c>
      <c r="C19" s="23" t="s">
        <v>54</v>
      </c>
      <c r="D19" s="22">
        <v>2</v>
      </c>
      <c r="E19" s="22" t="s">
        <v>32</v>
      </c>
      <c r="F19" s="22">
        <v>10</v>
      </c>
      <c r="G19" s="22">
        <v>40</v>
      </c>
      <c r="H19" s="16">
        <f>IF(SUMIFS('Rezertifizierung Stufe 3'!$G$7:$G$66,'Rezertifizierung Stufe 3'!$F$7:$F$66,$B$19,'Rezertifizierung Stufe 3'!$B$7:$B$66,'Ergebnisblatt Stufe 3-R'!H$4)&gt;$F$19,$F$19,SUMIFS('Rezertifizierung Stufe 3'!$G$7:$G$66,'Rezertifizierung Stufe 3'!$F$7:$F$66,$B$19,'Rezertifizierung Stufe 3'!$B$7:$B$66,'Ergebnisblatt Stufe 3-R'!H$4))</f>
        <v>0</v>
      </c>
      <c r="I19" s="16">
        <f>IF(SUMIFS('Rezertifizierung Stufe 3'!$G$7:$G$66,'Rezertifizierung Stufe 3'!$F$7:$F$66,$B$19,'Rezertifizierung Stufe 3'!$B$7:$B$66,'Ergebnisblatt Stufe 3-R'!I$4)&gt;$F$19,$F$19,SUMIFS('Rezertifizierung Stufe 3'!$G$7:$G$66,'Rezertifizierung Stufe 3'!$F$7:$F$66,$B$19,'Rezertifizierung Stufe 3'!$B$7:$B$66,'Ergebnisblatt Stufe 3-R'!I$4))</f>
        <v>0</v>
      </c>
      <c r="J19" s="16">
        <f>IF(SUMIFS('Rezertifizierung Stufe 3'!$G$7:$G$66,'Rezertifizierung Stufe 3'!$F$7:$F$66,$B$19,'Rezertifizierung Stufe 3'!$B$7:$B$66,'Ergebnisblatt Stufe 3-R'!J$4)&gt;$F$19,$F$19,SUMIFS('Rezertifizierung Stufe 3'!$G$7:$G$66,'Rezertifizierung Stufe 3'!$F$7:$F$66,$B$19,'Rezertifizierung Stufe 3'!$B$7:$B$66,'Ergebnisblatt Stufe 3-R'!J$4))</f>
        <v>0</v>
      </c>
      <c r="K19" s="16">
        <f>IF(SUMIFS('Rezertifizierung Stufe 3'!$G$7:$G$66,'Rezertifizierung Stufe 3'!$F$7:$F$66,$B$19,'Rezertifizierung Stufe 3'!$B$7:$B$66,'Ergebnisblatt Stufe 3-R'!K$4)&gt;$F$19,$F$19,SUMIFS('Rezertifizierung Stufe 3'!$G$7:$G$66,'Rezertifizierung Stufe 3'!$F$7:$F$66,$B$19,'Rezertifizierung Stufe 3'!$B$7:$B$66,'Ergebnisblatt Stufe 3-R'!K$4))</f>
        <v>0</v>
      </c>
      <c r="L19" s="16">
        <f>IF(SUMIFS('Rezertifizierung Stufe 3'!$G$7:$G$66,'Rezertifizierung Stufe 3'!$F$7:$F$66,$B$19,'Rezertifizierung Stufe 3'!$B$7:$B$66,'Ergebnisblatt Stufe 3-R'!L$4)&gt;$F$19,$F$19,SUMIFS('Rezertifizierung Stufe 3'!$G$7:$G$66,'Rezertifizierung Stufe 3'!$F$7:$F$66,$B$19,'Rezertifizierung Stufe 3'!$B$7:$B$66,'Ergebnisblatt Stufe 3-R'!L$4))</f>
        <v>0</v>
      </c>
      <c r="M19" s="29">
        <f t="shared" si="1"/>
        <v>0</v>
      </c>
    </row>
    <row r="20" spans="1:16" ht="30" customHeight="1" x14ac:dyDescent="0.35">
      <c r="B20" s="10" t="s">
        <v>64</v>
      </c>
      <c r="C20" s="10"/>
      <c r="D20" s="12"/>
      <c r="E20" s="12"/>
      <c r="F20" s="12"/>
      <c r="G20" s="18"/>
      <c r="H20" s="18"/>
      <c r="I20" s="18"/>
      <c r="J20" s="18"/>
      <c r="K20" s="19"/>
      <c r="L20" s="20" t="s">
        <v>67</v>
      </c>
      <c r="M20" s="30">
        <f>IF(SUM(M14:M19)&gt;50,50,SUM(M14:M19))</f>
        <v>0</v>
      </c>
    </row>
    <row r="21" spans="1:16" ht="36" customHeight="1" x14ac:dyDescent="0.45">
      <c r="B21" s="94" t="str">
        <f>IF((OR(M13&lt;50,M20&lt;30,M21&lt;100,H7&lt;5,I7&lt;5,J7&lt;5,K7&lt;5,L7&lt;5,H8&lt;10,I8&lt;10,J8&lt;10,K8&lt;10,L8&lt;10)),"Die Anforderungen der Kreditliste sind nicht erfüllt. Folgende Punkte sind noch offen:","Die Anforderungen der Kreditliste sind erfüllt. Wenn für alle Positionen Nachweise vorliegen, kann die Kreditliste für die "&amp;C2&amp;" eingereicht werden!")</f>
        <v>Die Anforderungen der Kreditliste sind nicht erfüllt. Folgende Punkte sind noch offen:</v>
      </c>
      <c r="C21" s="94"/>
      <c r="D21" s="94"/>
      <c r="E21" s="94"/>
      <c r="F21" s="94"/>
      <c r="G21" s="95"/>
      <c r="H21" s="73"/>
      <c r="I21" s="73"/>
      <c r="J21" s="73"/>
      <c r="K21" s="73"/>
      <c r="L21" s="73" t="s">
        <v>18</v>
      </c>
      <c r="M21" s="74">
        <f>SUM(M13+M20)</f>
        <v>0</v>
      </c>
      <c r="P21" s="6"/>
    </row>
    <row r="22" spans="1:16" ht="96.75" customHeight="1" x14ac:dyDescent="0.35">
      <c r="B22" s="93" t="str">
        <f>IF(M13&lt;50,"- In Teil A sind mindestens 50 Punkte erforderlich."&amp;CHAR(10),)
&amp;IF(M20&lt;30,"- In Teil B sind mindestens 30 Punkte erforderlich."&amp;CHAR(10),)
&amp;IF(M21&lt;100,"- Im Gesamtergebnis sind mindestens 100 Punkte erforderlich."&amp;CHAR(10),"")</f>
        <v xml:space="preserve">- In Teil A sind mindestens 50 Punkte erforderlich.
- In Teil B sind mindestens 30 Punkte erforderlich.
- Im Gesamtergebnis sind mindestens 100 Punkte erforderlich.
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P22" s="6"/>
    </row>
    <row r="23" spans="1:16" ht="64.5" customHeight="1" x14ac:dyDescent="0.5">
      <c r="B23" s="24" t="s">
        <v>5</v>
      </c>
      <c r="C23" s="62"/>
      <c r="D23" s="63"/>
      <c r="E23" s="63"/>
      <c r="F23" s="63"/>
      <c r="G23" s="64"/>
      <c r="H23" s="24" t="s">
        <v>13</v>
      </c>
      <c r="I23" s="64"/>
      <c r="J23" s="64"/>
      <c r="K23" s="79"/>
      <c r="L23" s="4"/>
      <c r="M23" s="5"/>
    </row>
    <row r="24" spans="1:16" ht="15" hidden="1" customHeight="1" x14ac:dyDescent="0.35"/>
    <row r="25" spans="1:16" ht="15" hidden="1" customHeight="1" x14ac:dyDescent="0.35"/>
    <row r="26" spans="1:16" ht="15" hidden="1" customHeight="1" x14ac:dyDescent="0.35"/>
    <row r="27" spans="1:16" ht="15" hidden="1" customHeight="1" x14ac:dyDescent="0.35"/>
    <row r="28" spans="1:16" ht="15" hidden="1" customHeight="1" x14ac:dyDescent="0.35"/>
    <row r="29" spans="1:16" ht="75" hidden="1" customHeight="1" x14ac:dyDescent="0.35">
      <c r="C29" s="81"/>
      <c r="D29" s="96"/>
      <c r="E29" s="96"/>
      <c r="F29" s="96"/>
      <c r="G29" s="96"/>
      <c r="H29" s="96"/>
    </row>
    <row r="30" spans="1:16" ht="15" hidden="1" customHeight="1" x14ac:dyDescent="0.35"/>
    <row r="31" spans="1:16" ht="15" hidden="1" customHeight="1" x14ac:dyDescent="0.35"/>
  </sheetData>
  <sheetProtection algorithmName="SHA-512" hashValue="sLeYZPa3w5LST3OPmfJs6KbzAbsQ8WcevwgaOIuZdzxqGKRENG1LTE/53lsSaoto04vIbltUs8/a5ZhJv6VcqA==" saltValue="Y74HXMCFVZyPiNYVx1iJhQ==" spinCount="100000" sheet="1" objects="1" scenarios="1"/>
  <mergeCells count="9">
    <mergeCell ref="A14:A19"/>
    <mergeCell ref="B22:M22"/>
    <mergeCell ref="B21:G21"/>
    <mergeCell ref="C29:H29"/>
    <mergeCell ref="D1:F1"/>
    <mergeCell ref="I1:M1"/>
    <mergeCell ref="D2:F2"/>
    <mergeCell ref="D3:F3"/>
    <mergeCell ref="A6:A12"/>
  </mergeCells>
  <conditionalFormatting sqref="M13">
    <cfRule type="cellIs" dxfId="2" priority="6" operator="lessThan">
      <formula>50</formula>
    </cfRule>
  </conditionalFormatting>
  <conditionalFormatting sqref="M20">
    <cfRule type="cellIs" dxfId="1" priority="3" operator="lessThan">
      <formula>30</formula>
    </cfRule>
  </conditionalFormatting>
  <conditionalFormatting sqref="M21">
    <cfRule type="cellIs" dxfId="0" priority="5" operator="lessThan">
      <formula>100</formula>
    </cfRule>
  </conditionalFormatting>
  <pageMargins left="0.59055118110236227" right="0.59055118110236227" top="0.98425196850393704" bottom="0.6692913385826772" header="0.31496062992125984" footer="0.31496062992125984"/>
  <pageSetup paperSize="9" scale="55" orientation="landscape" r:id="rId1"/>
  <headerFooter>
    <oddHeader>&amp;C&amp;28Strukturierte Kreditliste für Stufe 3 Rezertifizierung | Ergebnisblatt&amp;R&amp;G</oddHeader>
    <oddFooter>&amp;CSeite &amp;P/&amp;N&amp;R&amp;F | Rev. 04</oddFooter>
  </headerFooter>
  <ignoredErrors>
    <ignoredError sqref="M13" formula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BB5623D4F7C848868654E0142B45D0" ma:contentTypeVersion="18" ma:contentTypeDescription="Ein neues Dokument erstellen." ma:contentTypeScope="" ma:versionID="86a4f6eb2181a3978f4190a08d999a53">
  <xsd:schema xmlns:xsd="http://www.w3.org/2001/XMLSchema" xmlns:xs="http://www.w3.org/2001/XMLSchema" xmlns:p="http://schemas.microsoft.com/office/2006/metadata/properties" xmlns:ns2="ca480173-8d41-45d4-aa8f-9db8ac4f1a27" xmlns:ns3="758c01ff-75c5-4d56-8c53-186a011f36c9" targetNamespace="http://schemas.microsoft.com/office/2006/metadata/properties" ma:root="true" ma:fieldsID="09843320f88110e1612c18a6935001b9" ns2:_="" ns3:_="">
    <xsd:import namespace="ca480173-8d41-45d4-aa8f-9db8ac4f1a27"/>
    <xsd:import namespace="758c01ff-75c5-4d56-8c53-186a011f36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80173-8d41-45d4-aa8f-9db8ac4f1a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3e8de681-1a8f-4ab2-a620-359ae77498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c01ff-75c5-4d56-8c53-186a011f36c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8e43d65-dfcf-4e5f-94c3-9afbf0788714}" ma:internalName="TaxCatchAll" ma:showField="CatchAllData" ma:web="758c01ff-75c5-4d56-8c53-186a011f3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480173-8d41-45d4-aa8f-9db8ac4f1a27">
      <Terms xmlns="http://schemas.microsoft.com/office/infopath/2007/PartnerControls"/>
    </lcf76f155ced4ddcb4097134ff3c332f>
    <TaxCatchAll xmlns="758c01ff-75c5-4d56-8c53-186a011f36c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89A5D9-9506-4167-B744-8B89D24CE964}"/>
</file>

<file path=customXml/itemProps2.xml><?xml version="1.0" encoding="utf-8"?>
<ds:datastoreItem xmlns:ds="http://schemas.openxmlformats.org/officeDocument/2006/customXml" ds:itemID="{9461A526-E48C-4A67-82CB-44C3C7B401B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58c01ff-75c5-4d56-8c53-186a011f36c9"/>
    <ds:schemaRef ds:uri="http://purl.org/dc/elements/1.1/"/>
    <ds:schemaRef ds:uri="http://schemas.microsoft.com/office/2006/metadata/properties"/>
    <ds:schemaRef ds:uri="ca480173-8d41-45d4-aa8f-9db8ac4f1a2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4E1E7FA-6E62-4114-AFDE-2FA88EE085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Rezertifizierung Stufe 3</vt:lpstr>
      <vt:lpstr>Ergebnisblatt Stufe 3-R</vt:lpstr>
      <vt:lpstr>'Ergebnisblatt Stufe 3-R'!Druckbereich</vt:lpstr>
      <vt:lpstr>'Rezertifizierung Stufe 3'!Druckbereich</vt:lpstr>
      <vt:lpstr>'Rezertifizierung Stufe 3'!Drucktitel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Kreditsystem_9712_3_Rezertifizierung</dc:title>
  <dc:creator>Andreas Schieder</dc:creator>
  <cp:keywords/>
  <cp:lastModifiedBy>Gerald Idinger</cp:lastModifiedBy>
  <cp:lastPrinted>2023-05-23T14:27:20Z</cp:lastPrinted>
  <dcterms:created xsi:type="dcterms:W3CDTF">2021-02-13T07:07:20Z</dcterms:created>
  <dcterms:modified xsi:type="dcterms:W3CDTF">2023-05-23T14:34:35Z</dcterms:modified>
  <cp:category>Rev. 04 | 23.05.2023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0x010100D7BB5623D4F7C848868654E0142B45D0</vt:lpwstr>
  </property>
  <property fmtid="{D5CDD505-2E9C-101B-9397-08002B2CF9AE}" pid="3" name="MediaServiceImageTags">
    <vt:lpwstr/>
  </property>
</Properties>
</file>